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815" windowWidth="11865" windowHeight="4680" tabRatio="950" activeTab="1"/>
  </bookViews>
  <sheets>
    <sheet name="CSankarDSBOCEEXPSAN1011(Hindi)" sheetId="1" r:id="rId1"/>
    <sheet name="CSankarBOCEEXPSAN201112" sheetId="2" r:id="rId2"/>
    <sheet name="CSankarbudgetclassification" sheetId="3" r:id="rId3"/>
  </sheets>
  <definedNames>
    <definedName name="_xlnm.Print_Titles" localSheetId="1">'CSankarBOCEEXPSAN201112'!$1:$5</definedName>
    <definedName name="_xlnm.Print_Titles" localSheetId="2">'CSankarbudgetclassification'!$2:$8</definedName>
    <definedName name="_xlnm.Print_Titles" localSheetId="0">'CSankarDSBOCEEXPSAN1011(Hindi)'!$1:$7</definedName>
  </definedNames>
  <calcPr fullCalcOnLoad="1"/>
</workbook>
</file>

<file path=xl/comments1.xml><?xml version="1.0" encoding="utf-8"?>
<comments xmlns="http://schemas.openxmlformats.org/spreadsheetml/2006/main">
  <authors>
    <author>Dept. Of Planning</author>
  </authors>
  <commentList>
    <comment ref="C3" authorId="0">
      <text>
        <r>
          <rPr>
            <b/>
            <sz val="8"/>
            <rFont val="Tahoma"/>
            <family val="0"/>
          </rPr>
          <t>Dept. Of Planning: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Dept. Of Planning</author>
  </authors>
  <commentList>
    <comment ref="H2" authorId="0">
      <text>
        <r>
          <rPr>
            <b/>
            <sz val="8"/>
            <rFont val="Tahoma"/>
            <family val="0"/>
          </rPr>
          <t>Dept. Of Planning: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Dept. Of Planning: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<sst xmlns="http://schemas.openxmlformats.org/spreadsheetml/2006/main" count="288" uniqueCount="235">
  <si>
    <t>Major/Minor head of Development</t>
  </si>
  <si>
    <t>Total</t>
  </si>
  <si>
    <t>(2) Cane Development</t>
  </si>
  <si>
    <t>Roads and Bridges</t>
  </si>
  <si>
    <t>Tourism</t>
  </si>
  <si>
    <t>Total "A" Eco. Services</t>
  </si>
  <si>
    <t>Education, Sports, Art &amp; Culture</t>
  </si>
  <si>
    <t>Sports and Youth Welfare</t>
  </si>
  <si>
    <t>Welfare of SC/ST &amp; Other</t>
  </si>
  <si>
    <t>4. Welfare of Minorities</t>
  </si>
  <si>
    <t xml:space="preserve">1. Labour </t>
  </si>
  <si>
    <t>3. Craftsman Training</t>
  </si>
  <si>
    <t xml:space="preserve">Total Labour and Employment </t>
  </si>
  <si>
    <t>Social Security &amp; Welfare</t>
  </si>
  <si>
    <t>(ii) Mahila Kalyan</t>
  </si>
  <si>
    <t>(iii) Sainik Kalyan</t>
  </si>
  <si>
    <t>(iv) Welfare of Handicapped</t>
  </si>
  <si>
    <t>Total Social Security &amp; Welfare</t>
  </si>
  <si>
    <t>Total "B" Social Services</t>
  </si>
  <si>
    <t>Total "C" General Services</t>
  </si>
  <si>
    <t>Grand Total A+B+C</t>
  </si>
  <si>
    <t>XVII, Office  and other buildings</t>
  </si>
  <si>
    <t xml:space="preserve"> </t>
  </si>
  <si>
    <t>Outlay</t>
  </si>
  <si>
    <t>Budget</t>
  </si>
  <si>
    <t>Provision</t>
  </si>
  <si>
    <t xml:space="preserve"> Labour and Employment </t>
  </si>
  <si>
    <t>Total -  Crop Husbandry</t>
  </si>
  <si>
    <t>TOTAL -  ENERGY</t>
  </si>
  <si>
    <t>TOTAL -  TRANSPORT</t>
  </si>
  <si>
    <t>Total - Secretariat Economic Services</t>
  </si>
  <si>
    <t>Total - Gen. Eco. Services</t>
  </si>
  <si>
    <t>Total- Sports &amp; Youth Welfare</t>
  </si>
  <si>
    <t xml:space="preserve">Total-Nutrition </t>
  </si>
  <si>
    <t>Sanction</t>
  </si>
  <si>
    <t>Expenditure</t>
  </si>
  <si>
    <t>Total- Education, Sports, Art/Culture</t>
  </si>
  <si>
    <t>3. Welfare of Scheduled Tribes/ ITDP</t>
  </si>
  <si>
    <t>1. Welfare of SC</t>
  </si>
  <si>
    <t>Total Medical &amp; Health</t>
  </si>
  <si>
    <t>Total- Irrigation</t>
  </si>
  <si>
    <t>1. Revenue</t>
  </si>
  <si>
    <t xml:space="preserve">5. Estate Department </t>
  </si>
  <si>
    <t>Power and Jal Vidhut Nigam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</si>
  <si>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</si>
  <si>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Total Education</t>
  </si>
  <si>
    <t>Grand total Welfare</t>
  </si>
  <si>
    <t>(i) Social Welfare / NSAP</t>
  </si>
  <si>
    <t xml:space="preserve">dqy                       </t>
  </si>
  <si>
    <t>dqy ctV izkfo/kku</t>
  </si>
  <si>
    <t>dqy tkjh Lohd`fr</t>
  </si>
  <si>
    <t>dqy ctV izkfo/kku ds lkis{k tkjh Lohd`fr dk izfr'kr</t>
  </si>
  <si>
    <t>dqy tkjh Lohd`fr ds lkis{k dqy O;; dk izfr'kr</t>
  </si>
  <si>
    <t>ctV izkfo/kku</t>
  </si>
  <si>
    <t>tkjh Lohd`fr</t>
  </si>
  <si>
    <t xml:space="preserve"> ctV izkfo/kku ds lkis{k tkjh Lohd`fr dk izfr'kr</t>
  </si>
  <si>
    <t xml:space="preserve"> O;;</t>
  </si>
  <si>
    <t>tkjh Lohd`fr ds lkis{k O;; dk izfr'kr</t>
  </si>
  <si>
    <t>Information Technology</t>
  </si>
  <si>
    <t>(1) Watershed Management</t>
  </si>
  <si>
    <t>Secretariate Economic Services</t>
  </si>
  <si>
    <t>Total Planning(PMGY/Dir./Eco)</t>
  </si>
  <si>
    <t>Food and Civil Supplies</t>
  </si>
  <si>
    <t>Grand Total</t>
  </si>
  <si>
    <t>District Sector</t>
  </si>
  <si>
    <t>State Sector</t>
  </si>
  <si>
    <t>dqy ifjO;; ds lkis{k Lohd`fr dk izfr'kr</t>
  </si>
  <si>
    <t>2. Employment</t>
  </si>
  <si>
    <t xml:space="preserve">Backward Classes   </t>
  </si>
  <si>
    <t>Total - 101. Agri.&amp; Allied Services</t>
  </si>
  <si>
    <t>(1) Minor Irrigation</t>
  </si>
  <si>
    <t>2. Backward Classes</t>
  </si>
  <si>
    <t>o</t>
  </si>
  <si>
    <t>6</t>
  </si>
  <si>
    <t>7</t>
  </si>
  <si>
    <t>m|ksx</t>
  </si>
  <si>
    <t>;ksx</t>
  </si>
  <si>
    <t>izkFkfed f'k{kk</t>
  </si>
  <si>
    <t>ek/;fed f'k{kk</t>
  </si>
  <si>
    <t>mPp f'k{kk</t>
  </si>
  <si>
    <t>rduhdh f'k{kk</t>
  </si>
  <si>
    <t xml:space="preserve">dyk ,oa laLd`fr </t>
  </si>
  <si>
    <t xml:space="preserve">tykiwfrZ </t>
  </si>
  <si>
    <t xml:space="preserve">vkokl </t>
  </si>
  <si>
    <t xml:space="preserve">y?kq flapkbZ </t>
  </si>
  <si>
    <t>ukxfjd mM~M;u</t>
  </si>
  <si>
    <t>[kk| ,oa jln</t>
  </si>
  <si>
    <t>eRL;</t>
  </si>
  <si>
    <t>la0</t>
  </si>
  <si>
    <t>[ksydwn</t>
  </si>
  <si>
    <t xml:space="preserve">d`f"k </t>
  </si>
  <si>
    <t>m|ku ,oa js'ke</t>
  </si>
  <si>
    <t>tykxe izcU/ku</t>
  </si>
  <si>
    <t>iq'kikyu</t>
  </si>
  <si>
    <t>nqX/k fodkl</t>
  </si>
  <si>
    <t>okfudh</t>
  </si>
  <si>
    <t>d`f"k'kks/k</t>
  </si>
  <si>
    <t xml:space="preserve">lgdkfjrk </t>
  </si>
  <si>
    <t>ifjogu</t>
  </si>
  <si>
    <t>foKku izkS|kSfxdh</t>
  </si>
  <si>
    <t>;qok dY;k.k</t>
  </si>
  <si>
    <t>lwpuk ,oa izlkj</t>
  </si>
  <si>
    <t xml:space="preserve">lekt dY;k.k </t>
  </si>
  <si>
    <t xml:space="preserve">lSfud dY;k.k </t>
  </si>
  <si>
    <t xml:space="preserve">Je </t>
  </si>
  <si>
    <t>lsok;kstu</t>
  </si>
  <si>
    <t xml:space="preserve">f'kYidkj izf'k{k.k </t>
  </si>
  <si>
    <t>jktLo</t>
  </si>
  <si>
    <t>U;k;</t>
  </si>
  <si>
    <t>vkink</t>
  </si>
  <si>
    <t xml:space="preserve"> 'kgjh fodkl</t>
  </si>
  <si>
    <t>Ik;ZVu</t>
  </si>
  <si>
    <t xml:space="preserve">lwpuk izkS|kSfxdh </t>
  </si>
  <si>
    <t>jktdh; flapkbZ@ck&lt;+ fu;a=.k@dek.M {ks=</t>
  </si>
  <si>
    <t>xUuk</t>
  </si>
  <si>
    <t xml:space="preserve">foHkkx dk uke </t>
  </si>
  <si>
    <t xml:space="preserve">ctV </t>
  </si>
  <si>
    <t xml:space="preserve">izkfo/kku </t>
  </si>
  <si>
    <t xml:space="preserve">O;; </t>
  </si>
  <si>
    <t xml:space="preserve">izfr'kr </t>
  </si>
  <si>
    <t>dz0</t>
  </si>
  <si>
    <t>LFkkuh; lalk/ku</t>
  </si>
  <si>
    <t xml:space="preserve">Lohd`fr </t>
  </si>
  <si>
    <t xml:space="preserve">lkoZtfud {ks= m|eksa ds lalk/ku </t>
  </si>
  <si>
    <t>yksd fuekZ.k foHkkx ¼lM+d ,oa iqy½</t>
  </si>
  <si>
    <t xml:space="preserve">efgyk l'kfDrdj.k ,oa cky fodkl </t>
  </si>
  <si>
    <r>
      <t xml:space="preserve">           (</t>
    </r>
    <r>
      <rPr>
        <b/>
        <sz val="12"/>
        <rFont val="Rupee"/>
        <family val="0"/>
      </rPr>
      <t>`</t>
    </r>
    <r>
      <rPr>
        <b/>
        <sz val="12"/>
        <rFont val="Arial"/>
        <family val="2"/>
      </rPr>
      <t xml:space="preserve"> In lakh)</t>
    </r>
  </si>
  <si>
    <t>(2) Medical Education</t>
  </si>
  <si>
    <t>(4) Economic &amp; Statistics/ NIC</t>
  </si>
  <si>
    <t>fpfdRlk f'k{kk</t>
  </si>
  <si>
    <t>gksE;ksiSfFkd</t>
  </si>
  <si>
    <t xml:space="preserve">vk;qosZfnd </t>
  </si>
  <si>
    <t>xzkE; fodkl</t>
  </si>
  <si>
    <t>mjsMk</t>
  </si>
  <si>
    <t xml:space="preserve">ÅtkZ </t>
  </si>
  <si>
    <t>fu;kstu ¼jkT; ;kstuk vk;ksx@ih0ih0ih0½</t>
  </si>
  <si>
    <t>vFkZ ,oa la[;k</t>
  </si>
  <si>
    <t xml:space="preserve">tux.kuk </t>
  </si>
  <si>
    <t>dqy O;;</t>
  </si>
  <si>
    <t>Science &amp; Technology</t>
  </si>
  <si>
    <t>ifjO;;</t>
  </si>
  <si>
    <t>ctV izkfo/kku ds</t>
  </si>
  <si>
    <t>lkis{k Lohd`fr</t>
  </si>
  <si>
    <t>dk izfr'kr</t>
  </si>
  <si>
    <t>dk;Zdze fdz;kUo;u</t>
  </si>
  <si>
    <t>x`g ¼tsy½</t>
  </si>
  <si>
    <t>x`g ¼iqfyl½</t>
  </si>
  <si>
    <t xml:space="preserve">foÙk ¼okf.kT;dj½ </t>
  </si>
  <si>
    <t xml:space="preserve">HkkxhjFkh fodkl izkf/kdj.k </t>
  </si>
  <si>
    <t>fo/kku lHkk ¼fuekZ.k dk;Z½</t>
  </si>
  <si>
    <t>jkT; lEifr foHkkx</t>
  </si>
  <si>
    <t xml:space="preserve">(5) Census </t>
  </si>
  <si>
    <t>(1) Agriculture</t>
  </si>
  <si>
    <t>(3) Horticulture/Sericulture</t>
  </si>
  <si>
    <t>(3) P.P.P. Cell</t>
  </si>
  <si>
    <t xml:space="preserve">(1) Allopathy </t>
  </si>
  <si>
    <t>3. Disaster Management</t>
  </si>
  <si>
    <t>6. (Home) Police</t>
  </si>
  <si>
    <t>7. (Home) Jail</t>
  </si>
  <si>
    <t xml:space="preserve">2. Judiciary </t>
  </si>
  <si>
    <t xml:space="preserve">(1) Bhagirathi Development Authority </t>
  </si>
  <si>
    <t>Civil aviation</t>
  </si>
  <si>
    <t>Industry Deptt.</t>
  </si>
  <si>
    <t>Road Transport</t>
  </si>
  <si>
    <t>Ureda</t>
  </si>
  <si>
    <t>(3) Homeopathy</t>
  </si>
  <si>
    <t xml:space="preserve">(4) Ayurvedic </t>
  </si>
  <si>
    <t xml:space="preserve">(2) State Planning Commission </t>
  </si>
  <si>
    <r>
      <t xml:space="preserve"> </t>
    </r>
    <r>
      <rPr>
        <b/>
        <sz val="14"/>
        <rFont val="Arial"/>
        <family val="2"/>
      </rPr>
      <t>Crop Husbandry</t>
    </r>
  </si>
  <si>
    <t>TOTAL - INDUSTRY &amp; MINERALS</t>
  </si>
  <si>
    <t>TOTAL -SCIENCE, TECH &amp; ENV.</t>
  </si>
  <si>
    <t>Total Welfare of SC/ST, Other Backward Classses &amp; Minorities</t>
  </si>
  <si>
    <t>(2) Animal Husbandry</t>
  </si>
  <si>
    <t>(3) Dairy Development &amp; Mahila Dairy</t>
  </si>
  <si>
    <t>(4) Fisheries</t>
  </si>
  <si>
    <t>(5) Forestry &amp; Wildlife</t>
  </si>
  <si>
    <t xml:space="preserve">(6) Agriculture Research Education </t>
  </si>
  <si>
    <t>(7) Cooperative Department</t>
  </si>
  <si>
    <t>(1) Primary Education</t>
  </si>
  <si>
    <t>(2) Secondary Education</t>
  </si>
  <si>
    <t>(3) Higher Education</t>
  </si>
  <si>
    <r>
      <t>II.</t>
    </r>
    <r>
      <rPr>
        <sz val="14"/>
        <rFont val="Arial"/>
        <family val="2"/>
      </rPr>
      <t xml:space="preserve"> Rural Development </t>
    </r>
  </si>
  <si>
    <t>(6) Sports Deptt.</t>
  </si>
  <si>
    <t>(7)Youth Welfare &amp; PRD</t>
  </si>
  <si>
    <t>(8) Art and Culture</t>
  </si>
  <si>
    <t>9. Medical &amp; Public Health</t>
  </si>
  <si>
    <t>(10) Water Supply &amp; Sanitation</t>
  </si>
  <si>
    <t xml:space="preserve">(11) Urban Development </t>
  </si>
  <si>
    <t>(12) Housing /Nagar Awas</t>
  </si>
  <si>
    <t xml:space="preserve">(13) Information Department </t>
  </si>
  <si>
    <t xml:space="preserve">,yksiSfFkd fpfdRlk </t>
  </si>
  <si>
    <t>C.S.S.</t>
  </si>
  <si>
    <t>E.A.P.</t>
  </si>
  <si>
    <t xml:space="preserve">lwpuk vk;ksx </t>
  </si>
  <si>
    <t>mRrjk[k.M okf"kZd ;kstuk 2012&amp;13 esa ifjO;;@ctV izkfo/kku@Lohd`fr@O;; lEcU/kh laf{kIr fooj.kA</t>
  </si>
  <si>
    <t xml:space="preserve">                    mÙkjk[k.M okf"kZd ;kstuk 2012&amp;13 foHkkxokj ifjO;;@ctV izkfo/kku@Lohd`fr@O;; dk fooj.k </t>
  </si>
  <si>
    <t>UttaraKhand  Annual  Plan 2012-13  Departmentwise  Outlay/Budget provision</t>
  </si>
  <si>
    <t>"A" Economic Services                       I.Agriculture and Allied Services</t>
  </si>
  <si>
    <t>III. Major and Medium Irrigation</t>
  </si>
  <si>
    <t>IV. ENERGY</t>
  </si>
  <si>
    <t>V. INDUSTRY &amp; MINERALS</t>
  </si>
  <si>
    <t>VI. TRANSPORT</t>
  </si>
  <si>
    <t>VII. SCIENCE, TECHNOLOGY AND ENVIRONMENT</t>
  </si>
  <si>
    <t>VIII. General Economic Services</t>
  </si>
  <si>
    <t>IX. "B" Social Services</t>
  </si>
  <si>
    <t xml:space="preserve">X. "C" General Services </t>
  </si>
  <si>
    <t xml:space="preserve">Lohd`fr ds </t>
  </si>
  <si>
    <t xml:space="preserve">(4) Bhasha Vikash </t>
  </si>
  <si>
    <t>(5)Sanskriti Education</t>
  </si>
  <si>
    <t>(6) Tech. Education</t>
  </si>
  <si>
    <t xml:space="preserve">8. Finance Deptt. &amp; Commercial Tax Department </t>
  </si>
  <si>
    <t>9. Resources of Public sector Enterprises</t>
  </si>
  <si>
    <t>10. Vidhan Sabha</t>
  </si>
  <si>
    <t>11. Resources of Local bodies</t>
  </si>
  <si>
    <t>12. Programme Implementation dept.</t>
  </si>
  <si>
    <t xml:space="preserve">13. Informatiom Commission </t>
  </si>
  <si>
    <t>iapk;rhjkt</t>
  </si>
  <si>
    <t xml:space="preserve"> dqy ifjO;;</t>
  </si>
  <si>
    <t xml:space="preserve">Hkk"kk fodkl </t>
  </si>
  <si>
    <t xml:space="preserve">laLd`r f'k{kk </t>
  </si>
  <si>
    <t xml:space="preserve"> lkis{k O;; </t>
  </si>
  <si>
    <r>
      <t xml:space="preserve">                 ¼/kujkf'k yk[k </t>
    </r>
    <r>
      <rPr>
        <b/>
        <sz val="14"/>
        <rFont val="Rupee"/>
        <family val="0"/>
      </rPr>
      <t>`</t>
    </r>
    <r>
      <rPr>
        <b/>
        <sz val="16"/>
        <rFont val="Kruti Dev 010"/>
        <family val="0"/>
      </rPr>
      <t xml:space="preserve"> esa½</t>
    </r>
  </si>
  <si>
    <t>4. Personal Depart./SPSC Haridwar</t>
  </si>
  <si>
    <t xml:space="preserve">dkfeZd foHkkx@jkT; yksd lsok vk;ksx  </t>
  </si>
  <si>
    <t>Panchayati Raj</t>
  </si>
  <si>
    <t>ftyk lsDVj                                     ifjO;;</t>
  </si>
  <si>
    <t>jkT; lsDVj                         ifjO;;</t>
  </si>
  <si>
    <t>dsUnziksf"kr                             ifjO;;</t>
  </si>
  <si>
    <t>ckg; lgk;frr                  ifjO;;</t>
  </si>
  <si>
    <r>
      <t xml:space="preserve">¼/kujkf'k yk[k </t>
    </r>
    <r>
      <rPr>
        <sz val="16"/>
        <rFont val="Rupee Foradian"/>
        <family val="2"/>
      </rPr>
      <t>`</t>
    </r>
    <r>
      <rPr>
        <sz val="16"/>
        <rFont val="Kruti Dev 010"/>
        <family val="0"/>
      </rPr>
      <t xml:space="preserve"> esa½</t>
    </r>
  </si>
  <si>
    <t>Nutrition/Women empowerment&amp;Child Dev.</t>
  </si>
  <si>
    <t>(2) Govt. Irrigation/Command Area/Flood Control</t>
  </si>
  <si>
    <t>¼fnukad 31 ekpZ] 2013 rd dh fLFkfr½</t>
  </si>
  <si>
    <t>District/State/CSS/Externally Aided Project (31st March, 2013)</t>
  </si>
  <si>
    <t>¼31 ekpZ] 2013 rd½</t>
  </si>
</sst>
</file>

<file path=xl/styles.xml><?xml version="1.0" encoding="utf-8"?>
<styleSheet xmlns="http://schemas.openxmlformats.org/spreadsheetml/2006/main">
  <numFmts count="62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रु&quot;\ #,##0_);\(&quot;रु&quot;\ #,##0\)"/>
    <numFmt numFmtId="187" formatCode="&quot;रु&quot;\ #,##0_);[Red]\(&quot;रु&quot;\ #,##0\)"/>
    <numFmt numFmtId="188" formatCode="&quot;रु&quot;\ #,##0.00_);\(&quot;रु&quot;\ #,##0.00\)"/>
    <numFmt numFmtId="189" formatCode="&quot;रु&quot;\ #,##0.00_);[Red]\(&quot;रु&quot;\ #,##0.00\)"/>
    <numFmt numFmtId="190" formatCode="_(&quot;रु&quot;\ * #,##0_);_(&quot;रु&quot;\ * \(#,##0\);_(&quot;रु&quot;\ * &quot;-&quot;_);_(@_)"/>
    <numFmt numFmtId="191" formatCode="_(&quot;रु&quot;\ * #,##0.00_);_(&quot;रु&quot;\ * \(#,##0.00\);_(&quot;रु&quot;\ * &quot;-&quot;??_);_(@_)"/>
    <numFmt numFmtId="192" formatCode="&quot;Rs&quot;#,##0_);\(&quot;Rs&quot;#,##0\)"/>
    <numFmt numFmtId="193" formatCode="&quot;Rs&quot;#,##0_);[Red]\(&quot;Rs&quot;#,##0\)"/>
    <numFmt numFmtId="194" formatCode="&quot;Rs&quot;#,##0.00_);\(&quot;Rs&quot;#,##0.00\)"/>
    <numFmt numFmtId="195" formatCode="&quot;Rs&quot;#,##0.00_);[Red]\(&quot;Rs&quot;#,##0.00\)"/>
    <numFmt numFmtId="196" formatCode="_(&quot;Rs&quot;* #,##0_);_(&quot;Rs&quot;* \(#,##0\);_(&quot;Rs&quot;* &quot;-&quot;_);_(@_)"/>
    <numFmt numFmtId="197" formatCode="_(&quot;Rs&quot;* #,##0.00_);_(&quot;Rs&quot;* \(#,##0.00\);_(&quot;Rs&quot;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0.0E+00;\ĝ"/>
    <numFmt numFmtId="205" formatCode="0.0E+00;\螰"/>
    <numFmt numFmtId="206" formatCode="0.00E+00;\螰"/>
    <numFmt numFmtId="207" formatCode="0.000E+00;\螰"/>
    <numFmt numFmtId="208" formatCode="0.0000E+00;\螰"/>
    <numFmt numFmtId="209" formatCode="0.00000E+00;\螰"/>
    <numFmt numFmtId="210" formatCode="0.000000E+00;\螰"/>
    <numFmt numFmtId="211" formatCode="00000"/>
    <numFmt numFmtId="212" formatCode="&quot;$&quot;#,##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&quot;Rs.&quot;\ #,##0.000"/>
    <numFmt numFmtId="217" formatCode="#,##0.000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jun Wide"/>
      <family val="0"/>
    </font>
    <font>
      <sz val="11"/>
      <name val="Arial"/>
      <family val="2"/>
    </font>
    <font>
      <b/>
      <sz val="11"/>
      <name val="Arial Narrow"/>
      <family val="2"/>
    </font>
    <font>
      <sz val="14"/>
      <name val="Arial"/>
      <family val="0"/>
    </font>
    <font>
      <sz val="13"/>
      <name val="Arial"/>
      <family val="2"/>
    </font>
    <font>
      <b/>
      <sz val="13"/>
      <name val="Arial"/>
      <family val="0"/>
    </font>
    <font>
      <b/>
      <sz val="16"/>
      <name val="Kruti Dev 010"/>
      <family val="0"/>
    </font>
    <font>
      <sz val="16"/>
      <name val="Kruti Dev 010"/>
      <family val="0"/>
    </font>
    <font>
      <b/>
      <sz val="18"/>
      <name val="Kruti Dev 010"/>
      <family val="0"/>
    </font>
    <font>
      <sz val="5"/>
      <name val="Times New Roman"/>
      <family val="1"/>
    </font>
    <font>
      <b/>
      <sz val="12"/>
      <name val="Rupee"/>
      <family val="0"/>
    </font>
    <font>
      <b/>
      <sz val="14"/>
      <name val="Rupee"/>
      <family val="0"/>
    </font>
    <font>
      <sz val="15"/>
      <name val="Kruti Dev 010"/>
      <family val="0"/>
    </font>
    <font>
      <b/>
      <sz val="16"/>
      <color indexed="10"/>
      <name val="Kruti Dev 010"/>
      <family val="0"/>
    </font>
    <font>
      <b/>
      <sz val="16"/>
      <color indexed="12"/>
      <name val="Kruti Dev 010"/>
      <family val="0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4"/>
      <name val="Kruti Dev 010"/>
      <family val="0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0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Rupee Forad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14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right"/>
    </xf>
    <xf numFmtId="2" fontId="17" fillId="24" borderId="16" xfId="0" applyNumberFormat="1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vertical="top" wrapText="1"/>
    </xf>
    <xf numFmtId="0" fontId="19" fillId="24" borderId="11" xfId="0" applyFont="1" applyFill="1" applyBorder="1" applyAlignment="1">
      <alignment/>
    </xf>
    <xf numFmtId="0" fontId="19" fillId="24" borderId="11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29" fillId="0" borderId="10" xfId="0" applyNumberFormat="1" applyFont="1" applyFill="1" applyBorder="1" applyAlignment="1" quotePrefix="1">
      <alignment horizontal="center" vertical="top" wrapText="1"/>
    </xf>
    <xf numFmtId="0" fontId="4" fillId="0" borderId="10" xfId="0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2" fillId="0" borderId="10" xfId="0" applyFont="1" applyBorder="1" applyAlignment="1" quotePrefix="1">
      <alignment horizontal="center"/>
    </xf>
    <xf numFmtId="2" fontId="33" fillId="0" borderId="10" xfId="0" applyNumberFormat="1" applyFont="1" applyFill="1" applyBorder="1" applyAlignment="1">
      <alignment horizontal="right" vertical="top" wrapText="1"/>
    </xf>
    <xf numFmtId="2" fontId="28" fillId="0" borderId="10" xfId="0" applyNumberFormat="1" applyFont="1" applyFill="1" applyBorder="1" applyAlignment="1">
      <alignment horizontal="right" vertical="top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right" vertical="top" wrapText="1"/>
    </xf>
    <xf numFmtId="2" fontId="34" fillId="0" borderId="10" xfId="0" applyNumberFormat="1" applyFont="1" applyFill="1" applyBorder="1" applyAlignment="1">
      <alignment horizontal="right" vertical="top" wrapText="1"/>
    </xf>
    <xf numFmtId="0" fontId="30" fillId="0" borderId="11" xfId="0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24" borderId="14" xfId="0" applyFont="1" applyFill="1" applyBorder="1" applyAlignment="1">
      <alignment vertical="top" wrapText="1"/>
    </xf>
    <xf numFmtId="0" fontId="15" fillId="24" borderId="15" xfId="0" applyFont="1" applyFill="1" applyBorder="1" applyAlignment="1">
      <alignment/>
    </xf>
    <xf numFmtId="2" fontId="5" fillId="24" borderId="18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wrapText="1"/>
    </xf>
    <xf numFmtId="0" fontId="5" fillId="24" borderId="11" xfId="0" applyFont="1" applyFill="1" applyBorder="1" applyAlignment="1">
      <alignment wrapText="1"/>
    </xf>
    <xf numFmtId="0" fontId="5" fillId="24" borderId="19" xfId="0" applyFont="1" applyFill="1" applyBorder="1" applyAlignment="1">
      <alignment horizontal="center" wrapText="1"/>
    </xf>
    <xf numFmtId="0" fontId="5" fillId="24" borderId="18" xfId="0" applyFont="1" applyFill="1" applyBorder="1" applyAlignment="1">
      <alignment vertical="center" wrapText="1"/>
    </xf>
    <xf numFmtId="0" fontId="15" fillId="24" borderId="14" xfId="0" applyFont="1" applyFill="1" applyBorder="1" applyAlignment="1">
      <alignment vertical="center" wrapText="1"/>
    </xf>
    <xf numFmtId="0" fontId="15" fillId="24" borderId="18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/>
    </xf>
    <xf numFmtId="0" fontId="5" fillId="24" borderId="19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/>
    </xf>
    <xf numFmtId="0" fontId="5" fillId="24" borderId="18" xfId="0" applyFont="1" applyFill="1" applyBorder="1" applyAlignment="1">
      <alignment vertical="top" wrapText="1"/>
    </xf>
    <xf numFmtId="0" fontId="5" fillId="24" borderId="19" xfId="0" applyFont="1" applyFill="1" applyBorder="1" applyAlignment="1">
      <alignment/>
    </xf>
    <xf numFmtId="0" fontId="15" fillId="24" borderId="19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15" fillId="24" borderId="11" xfId="0" applyFont="1" applyFill="1" applyBorder="1" applyAlignment="1">
      <alignment/>
    </xf>
    <xf numFmtId="0" fontId="5" fillId="24" borderId="19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0" fontId="15" fillId="24" borderId="14" xfId="0" applyFont="1" applyFill="1" applyBorder="1" applyAlignment="1">
      <alignment vertical="center"/>
    </xf>
    <xf numFmtId="0" fontId="15" fillId="24" borderId="18" xfId="0" applyFont="1" applyFill="1" applyBorder="1" applyAlignment="1">
      <alignment vertical="center"/>
    </xf>
    <xf numFmtId="0" fontId="15" fillId="24" borderId="18" xfId="0" applyFont="1" applyFill="1" applyBorder="1" applyAlignment="1">
      <alignment vertical="top" wrapText="1"/>
    </xf>
    <xf numFmtId="0" fontId="5" fillId="24" borderId="15" xfId="0" applyFont="1" applyFill="1" applyBorder="1" applyAlignment="1">
      <alignment/>
    </xf>
    <xf numFmtId="0" fontId="5" fillId="24" borderId="18" xfId="0" applyFont="1" applyFill="1" applyBorder="1" applyAlignment="1">
      <alignment horizontal="center" vertical="top" wrapText="1"/>
    </xf>
    <xf numFmtId="0" fontId="15" fillId="24" borderId="18" xfId="0" applyFont="1" applyFill="1" applyBorder="1" applyAlignment="1">
      <alignment/>
    </xf>
    <xf numFmtId="0" fontId="15" fillId="24" borderId="18" xfId="0" applyFont="1" applyFill="1" applyBorder="1" applyAlignment="1">
      <alignment wrapText="1"/>
    </xf>
    <xf numFmtId="0" fontId="5" fillId="24" borderId="14" xfId="0" applyFont="1" applyFill="1" applyBorder="1" applyAlignment="1">
      <alignment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center" wrapText="1"/>
    </xf>
    <xf numFmtId="0" fontId="15" fillId="24" borderId="10" xfId="0" applyFont="1" applyFill="1" applyBorder="1" applyAlignment="1">
      <alignment vertical="center"/>
    </xf>
    <xf numFmtId="0" fontId="35" fillId="0" borderId="12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17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23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2" fontId="13" fillId="24" borderId="11" xfId="0" applyNumberFormat="1" applyFont="1" applyFill="1" applyBorder="1" applyAlignment="1">
      <alignment vertical="top" wrapText="1"/>
    </xf>
    <xf numFmtId="2" fontId="13" fillId="24" borderId="24" xfId="0" applyNumberFormat="1" applyFont="1" applyFill="1" applyBorder="1" applyAlignment="1">
      <alignment vertical="top" wrapText="1"/>
    </xf>
    <xf numFmtId="2" fontId="13" fillId="24" borderId="13" xfId="0" applyNumberFormat="1" applyFont="1" applyFill="1" applyBorder="1" applyAlignment="1">
      <alignment vertical="top" wrapText="1"/>
    </xf>
    <xf numFmtId="2" fontId="13" fillId="24" borderId="25" xfId="0" applyNumberFormat="1" applyFont="1" applyFill="1" applyBorder="1" applyAlignment="1">
      <alignment vertical="top" wrapText="1"/>
    </xf>
    <xf numFmtId="2" fontId="13" fillId="24" borderId="0" xfId="0" applyNumberFormat="1" applyFont="1" applyFill="1" applyBorder="1" applyAlignment="1">
      <alignment vertical="top" wrapText="1"/>
    </xf>
    <xf numFmtId="2" fontId="13" fillId="0" borderId="11" xfId="0" applyNumberFormat="1" applyFont="1" applyBorder="1" applyAlignment="1">
      <alignment/>
    </xf>
    <xf numFmtId="2" fontId="13" fillId="0" borderId="24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2" fontId="13" fillId="24" borderId="12" xfId="0" applyNumberFormat="1" applyFont="1" applyFill="1" applyBorder="1" applyAlignment="1">
      <alignment vertical="top" wrapText="1"/>
    </xf>
    <xf numFmtId="2" fontId="13" fillId="0" borderId="12" xfId="0" applyNumberFormat="1" applyFont="1" applyBorder="1" applyAlignment="1">
      <alignment/>
    </xf>
    <xf numFmtId="2" fontId="13" fillId="0" borderId="25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2" fontId="13" fillId="24" borderId="10" xfId="0" applyNumberFormat="1" applyFont="1" applyFill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2" fontId="6" fillId="24" borderId="11" xfId="0" applyNumberFormat="1" applyFont="1" applyFill="1" applyBorder="1" applyAlignment="1">
      <alignment vertical="top" wrapText="1"/>
    </xf>
    <xf numFmtId="2" fontId="6" fillId="24" borderId="10" xfId="0" applyNumberFormat="1" applyFont="1" applyFill="1" applyBorder="1" applyAlignment="1">
      <alignment vertical="top" wrapText="1"/>
    </xf>
    <xf numFmtId="2" fontId="6" fillId="24" borderId="18" xfId="0" applyNumberFormat="1" applyFont="1" applyFill="1" applyBorder="1" applyAlignment="1">
      <alignment vertical="top" wrapText="1"/>
    </xf>
    <xf numFmtId="2" fontId="6" fillId="24" borderId="26" xfId="0" applyNumberFormat="1" applyFont="1" applyFill="1" applyBorder="1" applyAlignment="1">
      <alignment vertical="top" wrapText="1"/>
    </xf>
    <xf numFmtId="2" fontId="13" fillId="24" borderId="10" xfId="0" applyNumberFormat="1" applyFont="1" applyFill="1" applyBorder="1" applyAlignment="1">
      <alignment/>
    </xf>
    <xf numFmtId="2" fontId="13" fillId="24" borderId="10" xfId="0" applyNumberFormat="1" applyFont="1" applyFill="1" applyBorder="1" applyAlignment="1">
      <alignment vertical="top"/>
    </xf>
    <xf numFmtId="2" fontId="13" fillId="0" borderId="10" xfId="0" applyNumberFormat="1" applyFont="1" applyBorder="1" applyAlignment="1">
      <alignment/>
    </xf>
    <xf numFmtId="2" fontId="13" fillId="24" borderId="10" xfId="0" applyNumberFormat="1" applyFont="1" applyFill="1" applyBorder="1" applyAlignment="1">
      <alignment wrapText="1"/>
    </xf>
    <xf numFmtId="2" fontId="6" fillId="24" borderId="10" xfId="0" applyNumberFormat="1" applyFont="1" applyFill="1" applyBorder="1" applyAlignment="1">
      <alignment/>
    </xf>
    <xf numFmtId="2" fontId="13" fillId="24" borderId="26" xfId="0" applyNumberFormat="1" applyFont="1" applyFill="1" applyBorder="1" applyAlignment="1">
      <alignment vertical="top"/>
    </xf>
    <xf numFmtId="2" fontId="13" fillId="24" borderId="18" xfId="0" applyNumberFormat="1" applyFont="1" applyFill="1" applyBorder="1" applyAlignment="1">
      <alignment vertical="top"/>
    </xf>
    <xf numFmtId="2" fontId="13" fillId="24" borderId="12" xfId="0" applyNumberFormat="1" applyFont="1" applyFill="1" applyBorder="1" applyAlignment="1">
      <alignment wrapText="1"/>
    </xf>
    <xf numFmtId="2" fontId="13" fillId="24" borderId="0" xfId="0" applyNumberFormat="1" applyFont="1" applyFill="1" applyBorder="1" applyAlignment="1">
      <alignment wrapText="1"/>
    </xf>
    <xf numFmtId="2" fontId="13" fillId="24" borderId="15" xfId="0" applyNumberFormat="1" applyFont="1" applyFill="1" applyBorder="1" applyAlignment="1">
      <alignment wrapText="1"/>
    </xf>
    <xf numFmtId="2" fontId="13" fillId="24" borderId="11" xfId="0" applyNumberFormat="1" applyFont="1" applyFill="1" applyBorder="1" applyAlignment="1">
      <alignment wrapText="1"/>
    </xf>
    <xf numFmtId="2" fontId="13" fillId="24" borderId="24" xfId="0" applyNumberFormat="1" applyFont="1" applyFill="1" applyBorder="1" applyAlignment="1">
      <alignment wrapText="1"/>
    </xf>
    <xf numFmtId="2" fontId="13" fillId="24" borderId="13" xfId="0" applyNumberFormat="1" applyFont="1" applyFill="1" applyBorder="1" applyAlignment="1">
      <alignment wrapText="1"/>
    </xf>
    <xf numFmtId="2" fontId="13" fillId="0" borderId="12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2" fontId="13" fillId="24" borderId="12" xfId="0" applyNumberFormat="1" applyFont="1" applyFill="1" applyBorder="1" applyAlignment="1">
      <alignment horizontal="right" wrapText="1"/>
    </xf>
    <xf numFmtId="2" fontId="13" fillId="24" borderId="14" xfId="0" applyNumberFormat="1" applyFont="1" applyFill="1" applyBorder="1" applyAlignment="1">
      <alignment vertical="top" wrapText="1"/>
    </xf>
    <xf numFmtId="2" fontId="6" fillId="24" borderId="17" xfId="0" applyNumberFormat="1" applyFont="1" applyFill="1" applyBorder="1" applyAlignment="1">
      <alignment horizontal="right" wrapText="1"/>
    </xf>
    <xf numFmtId="2" fontId="6" fillId="24" borderId="19" xfId="0" applyNumberFormat="1" applyFont="1" applyFill="1" applyBorder="1" applyAlignment="1">
      <alignment horizontal="right" wrapText="1"/>
    </xf>
    <xf numFmtId="2" fontId="6" fillId="24" borderId="27" xfId="0" applyNumberFormat="1" applyFont="1" applyFill="1" applyBorder="1" applyAlignment="1">
      <alignment horizontal="right" wrapText="1"/>
    </xf>
    <xf numFmtId="2" fontId="13" fillId="24" borderId="10" xfId="0" applyNumberFormat="1" applyFont="1" applyFill="1" applyBorder="1" applyAlignment="1">
      <alignment vertical="center" wrapText="1"/>
    </xf>
    <xf numFmtId="2" fontId="13" fillId="24" borderId="26" xfId="0" applyNumberFormat="1" applyFont="1" applyFill="1" applyBorder="1" applyAlignment="1">
      <alignment vertical="center" wrapText="1"/>
    </xf>
    <xf numFmtId="2" fontId="13" fillId="24" borderId="26" xfId="0" applyNumberFormat="1" applyFont="1" applyFill="1" applyBorder="1" applyAlignment="1">
      <alignment vertical="top" wrapText="1"/>
    </xf>
    <xf numFmtId="2" fontId="13" fillId="24" borderId="28" xfId="0" applyNumberFormat="1" applyFont="1" applyFill="1" applyBorder="1" applyAlignment="1">
      <alignment vertical="top" wrapText="1"/>
    </xf>
    <xf numFmtId="2" fontId="13" fillId="0" borderId="26" xfId="0" applyNumberFormat="1" applyFont="1" applyBorder="1" applyAlignment="1">
      <alignment/>
    </xf>
    <xf numFmtId="2" fontId="13" fillId="0" borderId="28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2" fontId="13" fillId="24" borderId="11" xfId="0" applyNumberFormat="1" applyFont="1" applyFill="1" applyBorder="1" applyAlignment="1">
      <alignment vertical="center" wrapText="1"/>
    </xf>
    <xf numFmtId="2" fontId="13" fillId="24" borderId="24" xfId="0" applyNumberFormat="1" applyFont="1" applyFill="1" applyBorder="1" applyAlignment="1">
      <alignment vertical="center" wrapText="1"/>
    </xf>
    <xf numFmtId="2" fontId="13" fillId="24" borderId="26" xfId="0" applyNumberFormat="1" applyFont="1" applyFill="1" applyBorder="1" applyAlignment="1">
      <alignment wrapText="1"/>
    </xf>
    <xf numFmtId="2" fontId="13" fillId="24" borderId="28" xfId="0" applyNumberFormat="1" applyFont="1" applyFill="1" applyBorder="1" applyAlignment="1">
      <alignment wrapText="1"/>
    </xf>
    <xf numFmtId="2" fontId="13" fillId="0" borderId="26" xfId="0" applyNumberFormat="1" applyFont="1" applyBorder="1" applyAlignment="1">
      <alignment/>
    </xf>
    <xf numFmtId="2" fontId="13" fillId="0" borderId="28" xfId="0" applyNumberFormat="1" applyFont="1" applyBorder="1" applyAlignment="1">
      <alignment/>
    </xf>
    <xf numFmtId="2" fontId="6" fillId="24" borderId="10" xfId="0" applyNumberFormat="1" applyFont="1" applyFill="1" applyBorder="1" applyAlignment="1">
      <alignment vertical="center" wrapText="1"/>
    </xf>
    <xf numFmtId="2" fontId="13" fillId="24" borderId="28" xfId="0" applyNumberFormat="1" applyFont="1" applyFill="1" applyBorder="1" applyAlignment="1">
      <alignment vertical="center" wrapText="1"/>
    </xf>
    <xf numFmtId="2" fontId="13" fillId="24" borderId="18" xfId="0" applyNumberFormat="1" applyFont="1" applyFill="1" applyBorder="1" applyAlignment="1">
      <alignment vertical="center" wrapText="1"/>
    </xf>
    <xf numFmtId="2" fontId="13" fillId="24" borderId="18" xfId="0" applyNumberFormat="1" applyFont="1" applyFill="1" applyBorder="1" applyAlignment="1">
      <alignment vertical="top" wrapText="1"/>
    </xf>
    <xf numFmtId="2" fontId="13" fillId="0" borderId="10" xfId="0" applyNumberFormat="1" applyFont="1" applyBorder="1" applyAlignment="1">
      <alignment vertical="center"/>
    </xf>
    <xf numFmtId="2" fontId="13" fillId="0" borderId="28" xfId="0" applyNumberFormat="1" applyFont="1" applyBorder="1" applyAlignment="1">
      <alignment vertical="center"/>
    </xf>
    <xf numFmtId="2" fontId="13" fillId="0" borderId="18" xfId="0" applyNumberFormat="1" applyFont="1" applyBorder="1" applyAlignment="1">
      <alignment vertical="center"/>
    </xf>
    <xf numFmtId="2" fontId="13" fillId="24" borderId="15" xfId="0" applyNumberFormat="1" applyFont="1" applyFill="1" applyBorder="1" applyAlignment="1">
      <alignment vertical="top" wrapText="1"/>
    </xf>
    <xf numFmtId="2" fontId="13" fillId="24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right"/>
    </xf>
    <xf numFmtId="2" fontId="13" fillId="24" borderId="13" xfId="0" applyNumberFormat="1" applyFont="1" applyFill="1" applyBorder="1" applyAlignment="1">
      <alignment vertical="center" wrapText="1"/>
    </xf>
    <xf numFmtId="2" fontId="13" fillId="24" borderId="14" xfId="0" applyNumberFormat="1" applyFont="1" applyFill="1" applyBorder="1" applyAlignment="1">
      <alignment vertical="center" wrapText="1"/>
    </xf>
    <xf numFmtId="2" fontId="13" fillId="24" borderId="14" xfId="0" applyNumberFormat="1" applyFont="1" applyFill="1" applyBorder="1" applyAlignment="1">
      <alignment wrapText="1"/>
    </xf>
    <xf numFmtId="2" fontId="13" fillId="0" borderId="11" xfId="0" applyNumberFormat="1" applyFont="1" applyBorder="1" applyAlignment="1">
      <alignment/>
    </xf>
    <xf numFmtId="2" fontId="13" fillId="0" borderId="24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2" fontId="13" fillId="24" borderId="18" xfId="0" applyNumberFormat="1" applyFont="1" applyFill="1" applyBorder="1" applyAlignment="1">
      <alignment wrapText="1"/>
    </xf>
    <xf numFmtId="2" fontId="13" fillId="0" borderId="18" xfId="0" applyNumberFormat="1" applyFont="1" applyBorder="1" applyAlignment="1">
      <alignment/>
    </xf>
    <xf numFmtId="2" fontId="6" fillId="24" borderId="11" xfId="0" applyNumberFormat="1" applyFont="1" applyFill="1" applyBorder="1" applyAlignment="1">
      <alignment vertical="center" wrapText="1"/>
    </xf>
    <xf numFmtId="2" fontId="13" fillId="24" borderId="13" xfId="0" applyNumberFormat="1" applyFont="1" applyFill="1" applyBorder="1" applyAlignment="1">
      <alignment/>
    </xf>
    <xf numFmtId="2" fontId="13" fillId="24" borderId="11" xfId="0" applyNumberFormat="1" applyFont="1" applyFill="1" applyBorder="1" applyAlignment="1">
      <alignment/>
    </xf>
    <xf numFmtId="2" fontId="13" fillId="24" borderId="24" xfId="0" applyNumberFormat="1" applyFont="1" applyFill="1" applyBorder="1" applyAlignment="1">
      <alignment/>
    </xf>
    <xf numFmtId="2" fontId="13" fillId="24" borderId="0" xfId="0" applyNumberFormat="1" applyFont="1" applyFill="1" applyBorder="1" applyAlignment="1">
      <alignment/>
    </xf>
    <xf numFmtId="2" fontId="13" fillId="24" borderId="12" xfId="0" applyNumberFormat="1" applyFont="1" applyFill="1" applyBorder="1" applyAlignment="1">
      <alignment/>
    </xf>
    <xf numFmtId="2" fontId="13" fillId="24" borderId="25" xfId="0" applyNumberFormat="1" applyFont="1" applyFill="1" applyBorder="1" applyAlignment="1">
      <alignment/>
    </xf>
    <xf numFmtId="2" fontId="13" fillId="24" borderId="10" xfId="0" applyNumberFormat="1" applyFont="1" applyFill="1" applyBorder="1" applyAlignment="1">
      <alignment vertical="center"/>
    </xf>
    <xf numFmtId="2" fontId="13" fillId="24" borderId="23" xfId="0" applyNumberFormat="1" applyFont="1" applyFill="1" applyBorder="1" applyAlignment="1">
      <alignment/>
    </xf>
    <xf numFmtId="2" fontId="13" fillId="24" borderId="17" xfId="0" applyNumberFormat="1" applyFont="1" applyFill="1" applyBorder="1" applyAlignment="1">
      <alignment/>
    </xf>
    <xf numFmtId="2" fontId="13" fillId="24" borderId="19" xfId="0" applyNumberFormat="1" applyFont="1" applyFill="1" applyBorder="1" applyAlignment="1">
      <alignment vertical="top" wrapText="1"/>
    </xf>
    <xf numFmtId="2" fontId="13" fillId="24" borderId="17" xfId="0" applyNumberFormat="1" applyFont="1" applyFill="1" applyBorder="1" applyAlignment="1">
      <alignment vertical="top" wrapText="1"/>
    </xf>
    <xf numFmtId="2" fontId="13" fillId="24" borderId="23" xfId="0" applyNumberFormat="1" applyFont="1" applyFill="1" applyBorder="1" applyAlignment="1">
      <alignment vertical="top" wrapText="1"/>
    </xf>
    <xf numFmtId="2" fontId="13" fillId="0" borderId="17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24" borderId="27" xfId="0" applyNumberFormat="1" applyFont="1" applyFill="1" applyBorder="1" applyAlignment="1">
      <alignment/>
    </xf>
    <xf numFmtId="2" fontId="13" fillId="0" borderId="27" xfId="0" applyNumberFormat="1" applyFont="1" applyBorder="1" applyAlignment="1">
      <alignment/>
    </xf>
    <xf numFmtId="2" fontId="6" fillId="24" borderId="10" xfId="0" applyNumberFormat="1" applyFont="1" applyFill="1" applyBorder="1" applyAlignment="1">
      <alignment vertical="center"/>
    </xf>
    <xf numFmtId="2" fontId="13" fillId="24" borderId="26" xfId="0" applyNumberFormat="1" applyFont="1" applyFill="1" applyBorder="1" applyAlignment="1">
      <alignment/>
    </xf>
    <xf numFmtId="2" fontId="13" fillId="24" borderId="25" xfId="0" applyNumberFormat="1" applyFont="1" applyFill="1" applyBorder="1" applyAlignment="1">
      <alignment wrapText="1"/>
    </xf>
    <xf numFmtId="2" fontId="6" fillId="24" borderId="18" xfId="0" applyNumberFormat="1" applyFont="1" applyFill="1" applyBorder="1" applyAlignment="1">
      <alignment/>
    </xf>
    <xf numFmtId="2" fontId="13" fillId="24" borderId="27" xfId="0" applyNumberFormat="1" applyFont="1" applyFill="1" applyBorder="1" applyAlignment="1">
      <alignment vertical="top" wrapText="1"/>
    </xf>
    <xf numFmtId="2" fontId="13" fillId="0" borderId="17" xfId="0" applyNumberFormat="1" applyFont="1" applyBorder="1" applyAlignment="1">
      <alignment/>
    </xf>
    <xf numFmtId="2" fontId="13" fillId="0" borderId="27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19" xfId="0" applyNumberFormat="1" applyFont="1" applyBorder="1" applyAlignment="1">
      <alignment/>
    </xf>
    <xf numFmtId="2" fontId="13" fillId="24" borderId="14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vertical="top"/>
    </xf>
    <xf numFmtId="2" fontId="6" fillId="24" borderId="26" xfId="0" applyNumberFormat="1" applyFont="1" applyFill="1" applyBorder="1" applyAlignment="1">
      <alignment vertical="top"/>
    </xf>
    <xf numFmtId="2" fontId="6" fillId="24" borderId="18" xfId="0" applyNumberFormat="1" applyFont="1" applyFill="1" applyBorder="1" applyAlignment="1">
      <alignment vertical="top"/>
    </xf>
    <xf numFmtId="2" fontId="13" fillId="24" borderId="12" xfId="0" applyNumberFormat="1" applyFont="1" applyFill="1" applyBorder="1" applyAlignment="1">
      <alignment vertical="top"/>
    </xf>
    <xf numFmtId="2" fontId="13" fillId="24" borderId="25" xfId="0" applyNumberFormat="1" applyFont="1" applyFill="1" applyBorder="1" applyAlignment="1">
      <alignment vertical="top"/>
    </xf>
    <xf numFmtId="2" fontId="13" fillId="24" borderId="13" xfId="0" applyNumberFormat="1" applyFont="1" applyFill="1" applyBorder="1" applyAlignment="1">
      <alignment vertical="center"/>
    </xf>
    <xf numFmtId="2" fontId="13" fillId="24" borderId="11" xfId="0" applyNumberFormat="1" applyFont="1" applyFill="1" applyBorder="1" applyAlignment="1">
      <alignment vertical="center"/>
    </xf>
    <xf numFmtId="2" fontId="6" fillId="24" borderId="17" xfId="0" applyNumberFormat="1" applyFont="1" applyFill="1" applyBorder="1" applyAlignment="1">
      <alignment vertical="center"/>
    </xf>
    <xf numFmtId="2" fontId="13" fillId="0" borderId="14" xfId="0" applyNumberFormat="1" applyFont="1" applyBorder="1" applyAlignment="1">
      <alignment/>
    </xf>
    <xf numFmtId="2" fontId="13" fillId="24" borderId="28" xfId="0" applyNumberFormat="1" applyFont="1" applyFill="1" applyBorder="1" applyAlignment="1">
      <alignment/>
    </xf>
    <xf numFmtId="2" fontId="13" fillId="0" borderId="25" xfId="0" applyNumberFormat="1" applyFont="1" applyBorder="1" applyAlignment="1">
      <alignment/>
    </xf>
    <xf numFmtId="2" fontId="6" fillId="24" borderId="26" xfId="0" applyNumberFormat="1" applyFont="1" applyFill="1" applyBorder="1" applyAlignment="1">
      <alignment/>
    </xf>
    <xf numFmtId="2" fontId="13" fillId="24" borderId="19" xfId="0" applyNumberFormat="1" applyFont="1" applyFill="1" applyBorder="1" applyAlignment="1">
      <alignment wrapText="1"/>
    </xf>
    <xf numFmtId="2" fontId="13" fillId="24" borderId="17" xfId="0" applyNumberFormat="1" applyFont="1" applyFill="1" applyBorder="1" applyAlignment="1">
      <alignment wrapText="1"/>
    </xf>
    <xf numFmtId="2" fontId="13" fillId="24" borderId="23" xfId="0" applyNumberFormat="1" applyFont="1" applyFill="1" applyBorder="1" applyAlignment="1">
      <alignment wrapText="1"/>
    </xf>
    <xf numFmtId="2" fontId="13" fillId="0" borderId="19" xfId="0" applyNumberFormat="1" applyFont="1" applyBorder="1" applyAlignment="1">
      <alignment/>
    </xf>
    <xf numFmtId="2" fontId="6" fillId="24" borderId="11" xfId="0" applyNumberFormat="1" applyFont="1" applyFill="1" applyBorder="1" applyAlignment="1">
      <alignment/>
    </xf>
    <xf numFmtId="2" fontId="6" fillId="24" borderId="14" xfId="0" applyNumberFormat="1" applyFont="1" applyFill="1" applyBorder="1" applyAlignment="1">
      <alignment/>
    </xf>
    <xf numFmtId="2" fontId="6" fillId="24" borderId="24" xfId="0" applyNumberFormat="1" applyFont="1" applyFill="1" applyBorder="1" applyAlignment="1">
      <alignment/>
    </xf>
    <xf numFmtId="2" fontId="13" fillId="24" borderId="11" xfId="0" applyNumberFormat="1" applyFont="1" applyFill="1" applyBorder="1" applyAlignment="1">
      <alignment vertical="top"/>
    </xf>
    <xf numFmtId="2" fontId="13" fillId="24" borderId="24" xfId="0" applyNumberFormat="1" applyFont="1" applyFill="1" applyBorder="1" applyAlignment="1">
      <alignment vertical="top"/>
    </xf>
    <xf numFmtId="2" fontId="13" fillId="24" borderId="13" xfId="0" applyNumberFormat="1" applyFont="1" applyFill="1" applyBorder="1" applyAlignment="1">
      <alignment vertical="top"/>
    </xf>
    <xf numFmtId="2" fontId="6" fillId="24" borderId="29" xfId="0" applyNumberFormat="1" applyFont="1" applyFill="1" applyBorder="1" applyAlignment="1">
      <alignment/>
    </xf>
    <xf numFmtId="2" fontId="6" fillId="24" borderId="20" xfId="0" applyNumberFormat="1" applyFont="1" applyFill="1" applyBorder="1" applyAlignment="1">
      <alignment/>
    </xf>
    <xf numFmtId="2" fontId="6" fillId="24" borderId="30" xfId="0" applyNumberFormat="1" applyFont="1" applyFill="1" applyBorder="1" applyAlignment="1">
      <alignment/>
    </xf>
    <xf numFmtId="2" fontId="6" fillId="24" borderId="31" xfId="0" applyNumberFormat="1" applyFont="1" applyFill="1" applyBorder="1" applyAlignment="1">
      <alignment/>
    </xf>
    <xf numFmtId="2" fontId="6" fillId="24" borderId="32" xfId="0" applyNumberFormat="1" applyFont="1" applyFill="1" applyBorder="1" applyAlignment="1">
      <alignment/>
    </xf>
    <xf numFmtId="2" fontId="6" fillId="24" borderId="33" xfId="0" applyNumberFormat="1" applyFont="1" applyFill="1" applyBorder="1" applyAlignment="1">
      <alignment/>
    </xf>
    <xf numFmtId="2" fontId="6" fillId="24" borderId="34" xfId="0" applyNumberFormat="1" applyFont="1" applyFill="1" applyBorder="1" applyAlignment="1">
      <alignment/>
    </xf>
    <xf numFmtId="0" fontId="37" fillId="0" borderId="12" xfId="0" applyFont="1" applyBorder="1" applyAlignment="1">
      <alignment horizontal="center" wrapText="1"/>
    </xf>
    <xf numFmtId="0" fontId="15" fillId="24" borderId="19" xfId="0" applyFont="1" applyFill="1" applyBorder="1" applyAlignment="1">
      <alignment horizontal="left" wrapText="1"/>
    </xf>
    <xf numFmtId="0" fontId="15" fillId="24" borderId="18" xfId="0" applyFont="1" applyFill="1" applyBorder="1" applyAlignment="1">
      <alignment/>
    </xf>
    <xf numFmtId="0" fontId="38" fillId="0" borderId="12" xfId="0" applyFont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0" fontId="31" fillId="0" borderId="0" xfId="0" applyFont="1" applyBorder="1" applyAlignment="1">
      <alignment/>
    </xf>
    <xf numFmtId="0" fontId="39" fillId="0" borderId="0" xfId="0" applyFont="1" applyAlignment="1">
      <alignment/>
    </xf>
    <xf numFmtId="0" fontId="1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6" fillId="24" borderId="10" xfId="0" applyFont="1" applyFill="1" applyBorder="1" applyAlignment="1">
      <alignment horizontal="left" wrapText="1"/>
    </xf>
    <xf numFmtId="0" fontId="16" fillId="24" borderId="10" xfId="0" applyFont="1" applyFill="1" applyBorder="1" applyAlignment="1">
      <alignment vertical="top" wrapText="1"/>
    </xf>
    <xf numFmtId="2" fontId="6" fillId="24" borderId="18" xfId="0" applyNumberFormat="1" applyFont="1" applyFill="1" applyBorder="1" applyAlignment="1">
      <alignment vertical="center" wrapText="1"/>
    </xf>
    <xf numFmtId="2" fontId="6" fillId="24" borderId="26" xfId="0" applyNumberFormat="1" applyFont="1" applyFill="1" applyBorder="1" applyAlignment="1">
      <alignment vertical="center" wrapText="1"/>
    </xf>
    <xf numFmtId="2" fontId="13" fillId="24" borderId="26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J73"/>
  <sheetViews>
    <sheetView showZeros="0" zoomScale="90" zoomScaleNormal="90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6" sqref="G26"/>
    </sheetView>
  </sheetViews>
  <sheetFormatPr defaultColWidth="9.140625" defaultRowHeight="12.75"/>
  <cols>
    <col min="1" max="1" width="12.421875" style="0" customWidth="1"/>
    <col min="2" max="2" width="5.57421875" style="0" customWidth="1"/>
    <col min="3" max="3" width="48.28125" style="0" customWidth="1"/>
    <col min="4" max="4" width="19.00390625" style="0" customWidth="1"/>
    <col min="5" max="5" width="18.140625" style="0" customWidth="1"/>
    <col min="6" max="6" width="17.7109375" style="0" customWidth="1"/>
    <col min="7" max="7" width="18.140625" style="0" customWidth="1"/>
    <col min="8" max="8" width="20.00390625" style="0" customWidth="1"/>
    <col min="9" max="9" width="18.8515625" style="0" customWidth="1"/>
    <col min="10" max="10" width="10.421875" style="0" bestFit="1" customWidth="1"/>
  </cols>
  <sheetData>
    <row r="1" spans="2:5" ht="23.25">
      <c r="B1" s="3" t="s">
        <v>44</v>
      </c>
      <c r="C1" s="46" t="s">
        <v>195</v>
      </c>
      <c r="E1" s="4"/>
    </row>
    <row r="2" spans="2:5" ht="20.25">
      <c r="B2" s="3"/>
      <c r="C2" s="5"/>
      <c r="E2" s="44" t="s">
        <v>234</v>
      </c>
    </row>
    <row r="3" spans="3:8" ht="20.25">
      <c r="C3" s="5"/>
      <c r="H3" s="44" t="s">
        <v>221</v>
      </c>
    </row>
    <row r="4" spans="2:9" ht="18" customHeight="1">
      <c r="B4" s="22" t="s">
        <v>22</v>
      </c>
      <c r="C4" s="26" t="s">
        <v>22</v>
      </c>
      <c r="D4" s="28"/>
      <c r="E4" s="28"/>
      <c r="F4" s="28"/>
      <c r="G4" s="28"/>
      <c r="H4" s="60" t="s">
        <v>141</v>
      </c>
      <c r="I4" s="65" t="s">
        <v>206</v>
      </c>
    </row>
    <row r="5" spans="2:10" ht="18" customHeight="1">
      <c r="B5" s="47" t="s">
        <v>120</v>
      </c>
      <c r="C5" s="42" t="s">
        <v>115</v>
      </c>
      <c r="D5" s="43" t="s">
        <v>140</v>
      </c>
      <c r="E5" s="42" t="s">
        <v>116</v>
      </c>
      <c r="F5" s="42" t="s">
        <v>122</v>
      </c>
      <c r="G5" s="42" t="s">
        <v>118</v>
      </c>
      <c r="H5" s="61" t="s">
        <v>142</v>
      </c>
      <c r="I5" s="66" t="s">
        <v>220</v>
      </c>
      <c r="J5" s="24"/>
    </row>
    <row r="6" spans="2:10" ht="18" customHeight="1">
      <c r="B6" s="47" t="s">
        <v>88</v>
      </c>
      <c r="C6" s="27"/>
      <c r="D6" s="51"/>
      <c r="E6" s="42" t="s">
        <v>117</v>
      </c>
      <c r="F6" s="23"/>
      <c r="G6" s="23"/>
      <c r="H6" s="61" t="s">
        <v>143</v>
      </c>
      <c r="I6" s="66" t="s">
        <v>119</v>
      </c>
      <c r="J6" s="24"/>
    </row>
    <row r="7" spans="2:10" ht="15.75">
      <c r="B7" s="29" t="s">
        <v>72</v>
      </c>
      <c r="C7" s="25">
        <v>1</v>
      </c>
      <c r="D7" s="21">
        <v>2</v>
      </c>
      <c r="E7" s="21">
        <v>3</v>
      </c>
      <c r="F7" s="30">
        <v>4</v>
      </c>
      <c r="G7" s="21">
        <v>5</v>
      </c>
      <c r="H7" s="62" t="s">
        <v>73</v>
      </c>
      <c r="I7" s="58" t="s">
        <v>74</v>
      </c>
      <c r="J7" s="24"/>
    </row>
    <row r="8" spans="2:10" ht="20.25">
      <c r="B8" s="50">
        <v>1</v>
      </c>
      <c r="C8" s="33" t="s">
        <v>90</v>
      </c>
      <c r="D8" s="31">
        <f>CSankarBOCEEXPSAN201112!S8</f>
        <v>11985.6</v>
      </c>
      <c r="E8" s="31">
        <f>CSankarBOCEEXPSAN201112!T8</f>
        <v>16586.66</v>
      </c>
      <c r="F8" s="31">
        <f>CSankarBOCEEXPSAN201112!U8</f>
        <v>4421.64</v>
      </c>
      <c r="G8" s="31">
        <f>CSankarBOCEEXPSAN201112!V8</f>
        <v>4361.87</v>
      </c>
      <c r="H8" s="63">
        <f aca="true" t="shared" si="0" ref="H8:I65">SUM(F8/E8)*100</f>
        <v>26.657808142205848</v>
      </c>
      <c r="I8" s="67">
        <f t="shared" si="0"/>
        <v>98.64823911489854</v>
      </c>
      <c r="J8" s="24"/>
    </row>
    <row r="9" spans="2:10" ht="20.25">
      <c r="B9" s="50">
        <v>2</v>
      </c>
      <c r="C9" s="33" t="s">
        <v>114</v>
      </c>
      <c r="D9" s="31">
        <f>CSankarBOCEEXPSAN201112!S9</f>
        <v>1276.15</v>
      </c>
      <c r="E9" s="31">
        <f>CSankarBOCEEXPSAN201112!T9</f>
        <v>16505.32</v>
      </c>
      <c r="F9" s="31">
        <f>CSankarBOCEEXPSAN201112!U9</f>
        <v>16531.52</v>
      </c>
      <c r="G9" s="31">
        <f>CSankarBOCEEXPSAN201112!V9</f>
        <v>16400.91</v>
      </c>
      <c r="H9" s="63">
        <f t="shared" si="0"/>
        <v>100.15873669822821</v>
      </c>
      <c r="I9" s="67">
        <f t="shared" si="0"/>
        <v>99.20993350883644</v>
      </c>
      <c r="J9" s="24"/>
    </row>
    <row r="10" spans="2:10" ht="20.25">
      <c r="B10" s="50">
        <v>3</v>
      </c>
      <c r="C10" s="33" t="s">
        <v>91</v>
      </c>
      <c r="D10" s="31">
        <f>CSankarBOCEEXPSAN201112!S10</f>
        <v>7405.23</v>
      </c>
      <c r="E10" s="31">
        <f>CSankarBOCEEXPSAN201112!T10</f>
        <v>2960.84</v>
      </c>
      <c r="F10" s="31">
        <f>CSankarBOCEEXPSAN201112!U10</f>
        <v>2913.85</v>
      </c>
      <c r="G10" s="31">
        <f>CSankarBOCEEXPSAN201112!V10</f>
        <v>2895.26</v>
      </c>
      <c r="H10" s="63">
        <f t="shared" si="0"/>
        <v>98.4129503789465</v>
      </c>
      <c r="I10" s="67">
        <f t="shared" si="0"/>
        <v>99.36201245774492</v>
      </c>
      <c r="J10" s="24"/>
    </row>
    <row r="11" spans="2:10" ht="20.25">
      <c r="B11" s="50">
        <v>4</v>
      </c>
      <c r="C11" s="33" t="s">
        <v>92</v>
      </c>
      <c r="D11" s="31">
        <f>CSankarBOCEEXPSAN201112!S12</f>
        <v>6300</v>
      </c>
      <c r="E11" s="31">
        <f>CSankarBOCEEXPSAN201112!T12</f>
        <v>4927.66</v>
      </c>
      <c r="F11" s="31">
        <f>CSankarBOCEEXPSAN201112!U12</f>
        <v>3275.96</v>
      </c>
      <c r="G11" s="31">
        <f>CSankarBOCEEXPSAN201112!V12</f>
        <v>2972.92</v>
      </c>
      <c r="H11" s="63">
        <f t="shared" si="0"/>
        <v>66.4810477995641</v>
      </c>
      <c r="I11" s="67">
        <f t="shared" si="0"/>
        <v>90.74958180197561</v>
      </c>
      <c r="J11" s="24"/>
    </row>
    <row r="12" spans="2:10" ht="20.25">
      <c r="B12" s="50">
        <v>5</v>
      </c>
      <c r="C12" s="33" t="s">
        <v>93</v>
      </c>
      <c r="D12" s="31">
        <f>CSankarBOCEEXPSAN201112!S13</f>
        <v>3531.18</v>
      </c>
      <c r="E12" s="31">
        <f>CSankarBOCEEXPSAN201112!T13</f>
        <v>3061.99</v>
      </c>
      <c r="F12" s="31">
        <f>CSankarBOCEEXPSAN201112!U13</f>
        <v>2609.51</v>
      </c>
      <c r="G12" s="31">
        <f>CSankarBOCEEXPSAN201112!V13</f>
        <v>2532.9</v>
      </c>
      <c r="H12" s="63">
        <f t="shared" si="0"/>
        <v>85.22268198132589</v>
      </c>
      <c r="I12" s="67">
        <f t="shared" si="0"/>
        <v>97.06419979229817</v>
      </c>
      <c r="J12" s="24"/>
    </row>
    <row r="13" spans="2:10" ht="20.25">
      <c r="B13" s="50">
        <v>6</v>
      </c>
      <c r="C13" s="34" t="s">
        <v>94</v>
      </c>
      <c r="D13" s="31">
        <f>CSankarBOCEEXPSAN201112!S14</f>
        <v>1528.66</v>
      </c>
      <c r="E13" s="31">
        <f>CSankarBOCEEXPSAN201112!T14</f>
        <v>813.6</v>
      </c>
      <c r="F13" s="31">
        <f>CSankarBOCEEXPSAN201112!U14</f>
        <v>748.46</v>
      </c>
      <c r="G13" s="31">
        <f>CSankarBOCEEXPSAN201112!V14</f>
        <v>747.83</v>
      </c>
      <c r="H13" s="63">
        <f t="shared" si="0"/>
        <v>91.99360865290069</v>
      </c>
      <c r="I13" s="67">
        <f t="shared" si="0"/>
        <v>99.91582716511238</v>
      </c>
      <c r="J13" s="24"/>
    </row>
    <row r="14" spans="2:10" ht="20.25">
      <c r="B14" s="50">
        <v>7</v>
      </c>
      <c r="C14" s="33" t="s">
        <v>87</v>
      </c>
      <c r="D14" s="31">
        <f>CSankarBOCEEXPSAN201112!S15</f>
        <v>510.96</v>
      </c>
      <c r="E14" s="31">
        <f>CSankarBOCEEXPSAN201112!T15</f>
        <v>259.42</v>
      </c>
      <c r="F14" s="31">
        <f>CSankarBOCEEXPSAN201112!U15</f>
        <v>141.91</v>
      </c>
      <c r="G14" s="31">
        <f>CSankarBOCEEXPSAN201112!V15</f>
        <v>140.95</v>
      </c>
      <c r="H14" s="63">
        <f t="shared" si="0"/>
        <v>54.7027985506129</v>
      </c>
      <c r="I14" s="67">
        <f t="shared" si="0"/>
        <v>99.32351490381227</v>
      </c>
      <c r="J14" s="24"/>
    </row>
    <row r="15" spans="2:10" ht="20.25">
      <c r="B15" s="50">
        <v>8</v>
      </c>
      <c r="C15" s="33" t="s">
        <v>95</v>
      </c>
      <c r="D15" s="31">
        <f>CSankarBOCEEXPSAN201112!S16</f>
        <v>21829.8</v>
      </c>
      <c r="E15" s="31">
        <f>CSankarBOCEEXPSAN201112!T16</f>
        <v>15076.88</v>
      </c>
      <c r="F15" s="31">
        <f>CSankarBOCEEXPSAN201112!U16</f>
        <v>11511.06</v>
      </c>
      <c r="G15" s="31">
        <f>CSankarBOCEEXPSAN201112!V16</f>
        <v>11390.68</v>
      </c>
      <c r="H15" s="63">
        <f t="shared" si="0"/>
        <v>76.34908548718302</v>
      </c>
      <c r="I15" s="67">
        <f t="shared" si="0"/>
        <v>98.95422315581712</v>
      </c>
      <c r="J15" s="24"/>
    </row>
    <row r="16" spans="2:10" ht="20.25">
      <c r="B16" s="50">
        <v>9</v>
      </c>
      <c r="C16" s="34" t="s">
        <v>96</v>
      </c>
      <c r="D16" s="31">
        <f>CSankarBOCEEXPSAN201112!S17</f>
        <v>5527.89</v>
      </c>
      <c r="E16" s="31">
        <f>CSankarBOCEEXPSAN201112!T17</f>
        <v>3640</v>
      </c>
      <c r="F16" s="31">
        <f>CSankarBOCEEXPSAN201112!U17</f>
        <v>1535.38</v>
      </c>
      <c r="G16" s="31">
        <f>CSankarBOCEEXPSAN201112!V17</f>
        <v>1441.64</v>
      </c>
      <c r="H16" s="63">
        <f t="shared" si="0"/>
        <v>42.18076923076923</v>
      </c>
      <c r="I16" s="67">
        <f t="shared" si="0"/>
        <v>93.89467102606521</v>
      </c>
      <c r="J16" s="24"/>
    </row>
    <row r="17" spans="2:10" ht="20.25">
      <c r="B17" s="50">
        <v>10</v>
      </c>
      <c r="C17" s="35" t="s">
        <v>97</v>
      </c>
      <c r="D17" s="31">
        <f>CSankarBOCEEXPSAN201112!S18</f>
        <v>4502.44</v>
      </c>
      <c r="E17" s="31">
        <f>CSankarBOCEEXPSAN201112!T18</f>
        <v>3083.18</v>
      </c>
      <c r="F17" s="31">
        <f>CSankarBOCEEXPSAN201112!U18</f>
        <v>2825.82</v>
      </c>
      <c r="G17" s="31">
        <f>CSankarBOCEEXPSAN201112!V18</f>
        <v>2825.54</v>
      </c>
      <c r="H17" s="63">
        <f t="shared" si="0"/>
        <v>91.6527740839004</v>
      </c>
      <c r="I17" s="67">
        <f t="shared" si="0"/>
        <v>99.99009137170802</v>
      </c>
      <c r="J17" s="24"/>
    </row>
    <row r="18" spans="2:10" ht="23.25" customHeight="1">
      <c r="B18" s="50">
        <v>11</v>
      </c>
      <c r="C18" s="36" t="s">
        <v>132</v>
      </c>
      <c r="D18" s="31">
        <f>CSankarBOCEEXPSAN201112!S20</f>
        <v>59752.96</v>
      </c>
      <c r="E18" s="31">
        <f>CSankarBOCEEXPSAN201112!T20</f>
        <v>56812.03</v>
      </c>
      <c r="F18" s="31">
        <f>CSankarBOCEEXPSAN201112!U20</f>
        <v>68107</v>
      </c>
      <c r="G18" s="31">
        <f>CSankarBOCEEXPSAN201112!V20</f>
        <v>42788.42</v>
      </c>
      <c r="H18" s="63">
        <f t="shared" si="0"/>
        <v>119.88129978809066</v>
      </c>
      <c r="I18" s="67">
        <f t="shared" si="0"/>
        <v>62.825289617807265</v>
      </c>
      <c r="J18" s="24"/>
    </row>
    <row r="19" spans="2:10" ht="23.25" customHeight="1">
      <c r="B19" s="50">
        <v>12</v>
      </c>
      <c r="C19" s="36" t="s">
        <v>216</v>
      </c>
      <c r="D19" s="31">
        <f>CSankarBOCEEXPSAN201112!S21</f>
        <v>10909.27</v>
      </c>
      <c r="E19" s="31">
        <f>CSankarBOCEEXPSAN201112!T21</f>
        <v>5469.96</v>
      </c>
      <c r="F19" s="31">
        <f>CSankarBOCEEXPSAN201112!U21</f>
        <v>4217.3</v>
      </c>
      <c r="G19" s="31">
        <f>CSankarBOCEEXPSAN201112!V21</f>
        <v>2833.78</v>
      </c>
      <c r="H19" s="63">
        <f t="shared" si="0"/>
        <v>77.09928408982881</v>
      </c>
      <c r="I19" s="67">
        <f t="shared" si="0"/>
        <v>67.19417636876675</v>
      </c>
      <c r="J19" s="24"/>
    </row>
    <row r="20" spans="2:10" ht="20.25">
      <c r="B20" s="50">
        <v>13</v>
      </c>
      <c r="C20" s="37" t="s">
        <v>84</v>
      </c>
      <c r="D20" s="31">
        <f>CSankarBOCEEXPSAN201112!S23</f>
        <v>24080.21</v>
      </c>
      <c r="E20" s="31">
        <f>CSankarBOCEEXPSAN201112!T23</f>
        <v>27887.09</v>
      </c>
      <c r="F20" s="31">
        <f>CSankarBOCEEXPSAN201112!U23</f>
        <v>11783.8</v>
      </c>
      <c r="G20" s="31">
        <f>CSankarBOCEEXPSAN201112!V23</f>
        <v>9478.14</v>
      </c>
      <c r="H20" s="63">
        <f t="shared" si="0"/>
        <v>42.255394879853</v>
      </c>
      <c r="I20" s="67">
        <f t="shared" si="0"/>
        <v>80.43364619223001</v>
      </c>
      <c r="J20" s="24"/>
    </row>
    <row r="21" spans="2:10" ht="20.25" customHeight="1">
      <c r="B21" s="50">
        <v>14</v>
      </c>
      <c r="C21" s="37" t="s">
        <v>113</v>
      </c>
      <c r="D21" s="31">
        <f>CSankarBOCEEXPSAN201112!S24</f>
        <v>47118.92</v>
      </c>
      <c r="E21" s="31">
        <f>CSankarBOCEEXPSAN201112!T24</f>
        <v>53676.17</v>
      </c>
      <c r="F21" s="31">
        <f>CSankarBOCEEXPSAN201112!U24</f>
        <v>33755.15</v>
      </c>
      <c r="G21" s="31">
        <f>CSankarBOCEEXPSAN201112!V24</f>
        <v>29372.58</v>
      </c>
      <c r="H21" s="63">
        <f t="shared" si="0"/>
        <v>62.88665901460555</v>
      </c>
      <c r="I21" s="67">
        <f t="shared" si="0"/>
        <v>87.01658857981671</v>
      </c>
      <c r="J21" s="24"/>
    </row>
    <row r="22" spans="2:10" ht="20.25">
      <c r="B22" s="50">
        <v>15</v>
      </c>
      <c r="C22" s="38" t="s">
        <v>134</v>
      </c>
      <c r="D22" s="31">
        <f>CSankarBOCEEXPSAN201112!S27</f>
        <v>59348.79</v>
      </c>
      <c r="E22" s="31">
        <f>CSankarBOCEEXPSAN201112!T27</f>
        <v>100570.22</v>
      </c>
      <c r="F22" s="31">
        <f>CSankarBOCEEXPSAN201112!U27</f>
        <v>63770</v>
      </c>
      <c r="G22" s="31">
        <f>CSankarBOCEEXPSAN201112!V27</f>
        <v>63770</v>
      </c>
      <c r="H22" s="63">
        <f t="shared" si="0"/>
        <v>63.40843243656025</v>
      </c>
      <c r="I22" s="67">
        <f t="shared" si="0"/>
        <v>100</v>
      </c>
      <c r="J22" s="24"/>
    </row>
    <row r="23" spans="2:10" ht="20.25">
      <c r="B23" s="50">
        <v>16</v>
      </c>
      <c r="C23" s="38" t="s">
        <v>133</v>
      </c>
      <c r="D23" s="31">
        <f>CSankarBOCEEXPSAN201112!S28</f>
        <v>1874.14</v>
      </c>
      <c r="E23" s="31">
        <f>CSankarBOCEEXPSAN201112!T28</f>
        <v>1043.48</v>
      </c>
      <c r="F23" s="31">
        <f>CSankarBOCEEXPSAN201112!U28</f>
        <v>1243.45</v>
      </c>
      <c r="G23" s="31">
        <f>CSankarBOCEEXPSAN201112!V28</f>
        <v>1043.23</v>
      </c>
      <c r="H23" s="63">
        <f t="shared" si="0"/>
        <v>119.16375972706712</v>
      </c>
      <c r="I23" s="67">
        <f t="shared" si="0"/>
        <v>83.8980256544292</v>
      </c>
      <c r="J23" s="24"/>
    </row>
    <row r="24" spans="2:10" ht="20.25">
      <c r="B24" s="50">
        <v>17</v>
      </c>
      <c r="C24" s="38" t="s">
        <v>75</v>
      </c>
      <c r="D24" s="31">
        <f>CSankarBOCEEXPSAN201112!S32</f>
        <v>3546.89</v>
      </c>
      <c r="E24" s="31">
        <f>CSankarBOCEEXPSAN201112!T32</f>
        <v>2042.31</v>
      </c>
      <c r="F24" s="31">
        <f>CSankarBOCEEXPSAN201112!U32</f>
        <v>1736.2</v>
      </c>
      <c r="G24" s="31">
        <f>CSankarBOCEEXPSAN201112!V32</f>
        <v>1731.89</v>
      </c>
      <c r="H24" s="63">
        <f t="shared" si="0"/>
        <v>85.01158002458001</v>
      </c>
      <c r="I24" s="67">
        <f t="shared" si="0"/>
        <v>99.75175671005645</v>
      </c>
      <c r="J24" s="24"/>
    </row>
    <row r="25" spans="2:9" ht="20.25">
      <c r="B25" s="50">
        <v>18</v>
      </c>
      <c r="C25" s="38" t="s">
        <v>85</v>
      </c>
      <c r="D25" s="31">
        <f>CSankarBOCEEXPSAN201112!S34</f>
        <v>3750.07</v>
      </c>
      <c r="E25" s="31">
        <f>CSankarBOCEEXPSAN201112!T34</f>
        <v>9740.02</v>
      </c>
      <c r="F25" s="31">
        <f>CSankarBOCEEXPSAN201112!U34</f>
        <v>43344.74</v>
      </c>
      <c r="G25" s="31">
        <f>CSankarBOCEEXPSAN201112!V34</f>
        <v>3344.74</v>
      </c>
      <c r="H25" s="63">
        <f t="shared" si="0"/>
        <v>445.0169506838795</v>
      </c>
      <c r="I25" s="67">
        <f t="shared" si="0"/>
        <v>7.716599522802536</v>
      </c>
    </row>
    <row r="26" spans="2:9" ht="20.25">
      <c r="B26" s="50">
        <v>19</v>
      </c>
      <c r="C26" s="39" t="s">
        <v>124</v>
      </c>
      <c r="D26" s="31">
        <f>CSankarBOCEEXPSAN201112!S35</f>
        <v>114942</v>
      </c>
      <c r="E26" s="31">
        <f>CSankarBOCEEXPSAN201112!T35</f>
        <v>103660</v>
      </c>
      <c r="F26" s="31">
        <f>CSankarBOCEEXPSAN201112!U35</f>
        <v>94845.32</v>
      </c>
      <c r="G26" s="31">
        <f>CSankarBOCEEXPSAN201112!V35</f>
        <v>87061.42</v>
      </c>
      <c r="H26" s="63">
        <f t="shared" si="0"/>
        <v>91.49654640169787</v>
      </c>
      <c r="I26" s="67">
        <f t="shared" si="0"/>
        <v>91.79305842396862</v>
      </c>
    </row>
    <row r="27" spans="2:9" ht="20.25">
      <c r="B27" s="50">
        <v>20</v>
      </c>
      <c r="C27" s="38" t="s">
        <v>98</v>
      </c>
      <c r="D27" s="31">
        <f>CSankarBOCEEXPSAN201112!S36</f>
        <v>6139.61</v>
      </c>
      <c r="E27" s="31">
        <f>CSankarBOCEEXPSAN201112!T36</f>
        <v>7078.43</v>
      </c>
      <c r="F27" s="31">
        <f>CSankarBOCEEXPSAN201112!U36</f>
        <v>2782.8</v>
      </c>
      <c r="G27" s="31">
        <f>CSankarBOCEEXPSAN201112!V36</f>
        <v>2776.47</v>
      </c>
      <c r="H27" s="63">
        <f t="shared" si="0"/>
        <v>39.31380263702544</v>
      </c>
      <c r="I27" s="67">
        <f t="shared" si="0"/>
        <v>99.77253126347563</v>
      </c>
    </row>
    <row r="28" spans="2:9" ht="20.25">
      <c r="B28" s="50">
        <v>21</v>
      </c>
      <c r="C28" s="38" t="s">
        <v>99</v>
      </c>
      <c r="D28" s="31">
        <f>CSankarBOCEEXPSAN201112!S39</f>
        <v>3089.49</v>
      </c>
      <c r="E28" s="31">
        <f>CSankarBOCEEXPSAN201112!T39</f>
        <v>830</v>
      </c>
      <c r="F28" s="31">
        <f>CSankarBOCEEXPSAN201112!U39</f>
        <v>830</v>
      </c>
      <c r="G28" s="31">
        <f>CSankarBOCEEXPSAN201112!V39</f>
        <v>792.62</v>
      </c>
      <c r="H28" s="63">
        <f t="shared" si="0"/>
        <v>100</v>
      </c>
      <c r="I28" s="67">
        <f t="shared" si="0"/>
        <v>95.49638554216867</v>
      </c>
    </row>
    <row r="29" spans="2:9" ht="20.25">
      <c r="B29" s="50">
        <v>22</v>
      </c>
      <c r="C29" s="38" t="s">
        <v>112</v>
      </c>
      <c r="D29" s="31">
        <f>CSankarBOCEEXPSAN201112!S40</f>
        <v>1896</v>
      </c>
      <c r="E29" s="31">
        <f>CSankarBOCEEXPSAN201112!T40</f>
        <v>4629</v>
      </c>
      <c r="F29" s="31">
        <f>CSankarBOCEEXPSAN201112!U40</f>
        <v>1616</v>
      </c>
      <c r="G29" s="31">
        <f>CSankarBOCEEXPSAN201112!V40</f>
        <v>194.39</v>
      </c>
      <c r="H29" s="63">
        <f t="shared" si="0"/>
        <v>34.9103478073018</v>
      </c>
      <c r="I29" s="67">
        <f t="shared" si="0"/>
        <v>12.029084158415841</v>
      </c>
    </row>
    <row r="30" spans="2:9" ht="20.25">
      <c r="B30" s="50">
        <v>23</v>
      </c>
      <c r="C30" s="34" t="s">
        <v>135</v>
      </c>
      <c r="D30" s="31">
        <f>CSankarBOCEEXPSAN201112!S45+CSankarBOCEEXPSAN201112!S46</f>
        <v>2424.01</v>
      </c>
      <c r="E30" s="31">
        <f>CSankarBOCEEXPSAN201112!T45+CSankarBOCEEXPSAN201112!T46</f>
        <v>2415.01</v>
      </c>
      <c r="F30" s="31">
        <f>CSankarBOCEEXPSAN201112!U45+CSankarBOCEEXPSAN201112!U46</f>
        <v>1312.17</v>
      </c>
      <c r="G30" s="31">
        <f>CSankarBOCEEXPSAN201112!V45+CSankarBOCEEXPSAN201112!V46</f>
        <v>1136.67</v>
      </c>
      <c r="H30" s="63">
        <f t="shared" si="0"/>
        <v>54.3339365054389</v>
      </c>
      <c r="I30" s="67">
        <f t="shared" si="0"/>
        <v>86.62520862388257</v>
      </c>
    </row>
    <row r="31" spans="2:9" ht="20.25">
      <c r="B31" s="50">
        <v>24</v>
      </c>
      <c r="C31" s="34" t="s">
        <v>148</v>
      </c>
      <c r="D31" s="31">
        <f>CSankarBOCEEXPSAN201112!S44</f>
        <v>0</v>
      </c>
      <c r="E31" s="31">
        <f>CSankarBOCEEXPSAN201112!T44</f>
        <v>200</v>
      </c>
      <c r="F31" s="31">
        <f>CSankarBOCEEXPSAN201112!U44</f>
        <v>200</v>
      </c>
      <c r="G31" s="31">
        <f>CSankarBOCEEXPSAN201112!V44</f>
        <v>54.87</v>
      </c>
      <c r="H31" s="63">
        <f t="shared" si="0"/>
        <v>100</v>
      </c>
      <c r="I31" s="67">
        <f t="shared" si="0"/>
        <v>27.435</v>
      </c>
    </row>
    <row r="32" spans="2:9" ht="20.25">
      <c r="B32" s="50">
        <v>25</v>
      </c>
      <c r="C32" s="34" t="s">
        <v>136</v>
      </c>
      <c r="D32" s="31">
        <f>CSankarBOCEEXPSAN201112!S47</f>
        <v>181.11</v>
      </c>
      <c r="E32" s="31">
        <f>CSankarBOCEEXPSAN201112!T47</f>
        <v>667.45</v>
      </c>
      <c r="F32" s="31">
        <f>CSankarBOCEEXPSAN201112!U47</f>
        <v>108.23</v>
      </c>
      <c r="G32" s="31">
        <f>CSankarBOCEEXPSAN201112!V47</f>
        <v>105.89</v>
      </c>
      <c r="H32" s="63">
        <f t="shared" si="0"/>
        <v>16.215446849951306</v>
      </c>
      <c r="I32" s="67">
        <f t="shared" si="0"/>
        <v>97.83793772521481</v>
      </c>
    </row>
    <row r="33" spans="2:9" ht="20.25">
      <c r="B33" s="50">
        <v>26</v>
      </c>
      <c r="C33" s="34" t="s">
        <v>137</v>
      </c>
      <c r="D33" s="31">
        <f>CSankarBOCEEXPSAN201112!S48</f>
        <v>0</v>
      </c>
      <c r="E33" s="31">
        <f>CSankarBOCEEXPSAN201112!T48</f>
        <v>662.28</v>
      </c>
      <c r="F33" s="31">
        <f>CSankarBOCEEXPSAN201112!U48</f>
        <v>17.54</v>
      </c>
      <c r="G33" s="31">
        <f>CSankarBOCEEXPSAN201112!V48</f>
        <v>0</v>
      </c>
      <c r="H33" s="63">
        <f t="shared" si="0"/>
        <v>2.6484266473394937</v>
      </c>
      <c r="I33" s="67">
        <f t="shared" si="0"/>
        <v>0</v>
      </c>
    </row>
    <row r="34" spans="2:9" ht="20.25">
      <c r="B34" s="50">
        <v>27</v>
      </c>
      <c r="C34" s="33" t="s">
        <v>111</v>
      </c>
      <c r="D34" s="31">
        <f>CSankarBOCEEXPSAN201112!S51</f>
        <v>19321.66</v>
      </c>
      <c r="E34" s="31">
        <f>CSankarBOCEEXPSAN201112!T51</f>
        <v>13879.09</v>
      </c>
      <c r="F34" s="31">
        <f>CSankarBOCEEXPSAN201112!U51</f>
        <v>6659.41</v>
      </c>
      <c r="G34" s="31">
        <f>CSankarBOCEEXPSAN201112!V51</f>
        <v>6658.39</v>
      </c>
      <c r="H34" s="63">
        <f t="shared" si="0"/>
        <v>47.981603981240845</v>
      </c>
      <c r="I34" s="67">
        <f t="shared" si="0"/>
        <v>99.98468332780232</v>
      </c>
    </row>
    <row r="35" spans="2:9" ht="20.25">
      <c r="B35" s="50">
        <v>28</v>
      </c>
      <c r="C35" s="33" t="s">
        <v>86</v>
      </c>
      <c r="D35" s="31">
        <f>CSankarBOCEEXPSAN201112!S52</f>
        <v>5592.51</v>
      </c>
      <c r="E35" s="31">
        <f>CSankarBOCEEXPSAN201112!T52</f>
        <v>3432.02</v>
      </c>
      <c r="F35" s="31">
        <f>CSankarBOCEEXPSAN201112!U52</f>
        <v>643.59</v>
      </c>
      <c r="G35" s="31">
        <f>CSankarBOCEEXPSAN201112!V52</f>
        <v>257.07</v>
      </c>
      <c r="H35" s="63">
        <f t="shared" si="0"/>
        <v>18.752513097243025</v>
      </c>
      <c r="I35" s="67">
        <f t="shared" si="0"/>
        <v>39.94313149676036</v>
      </c>
    </row>
    <row r="36" spans="2:9" ht="20.25">
      <c r="B36" s="50">
        <v>29</v>
      </c>
      <c r="C36" s="33" t="s">
        <v>77</v>
      </c>
      <c r="D36" s="31">
        <f>CSankarBOCEEXPSAN201112!S57</f>
        <v>34965.63</v>
      </c>
      <c r="E36" s="31">
        <f>CSankarBOCEEXPSAN201112!T57</f>
        <v>59121.48</v>
      </c>
      <c r="F36" s="31">
        <f>CSankarBOCEEXPSAN201112!U57</f>
        <v>70332.29</v>
      </c>
      <c r="G36" s="31">
        <f>CSankarBOCEEXPSAN201112!V57</f>
        <v>68847.08</v>
      </c>
      <c r="H36" s="63">
        <f t="shared" si="0"/>
        <v>118.96232976576361</v>
      </c>
      <c r="I36" s="67">
        <f t="shared" si="0"/>
        <v>97.88829568893605</v>
      </c>
    </row>
    <row r="37" spans="2:9" ht="20.25">
      <c r="B37" s="50">
        <v>30</v>
      </c>
      <c r="C37" s="33" t="s">
        <v>78</v>
      </c>
      <c r="D37" s="31">
        <f>CSankarBOCEEXPSAN201112!S58</f>
        <v>37610.34</v>
      </c>
      <c r="E37" s="31">
        <f>CSankarBOCEEXPSAN201112!T58</f>
        <v>41243.65</v>
      </c>
      <c r="F37" s="31">
        <f>CSankarBOCEEXPSAN201112!U58</f>
        <v>34103.89</v>
      </c>
      <c r="G37" s="31">
        <f>CSankarBOCEEXPSAN201112!V58</f>
        <v>27744.92</v>
      </c>
      <c r="H37" s="63">
        <f t="shared" si="0"/>
        <v>82.68882603746273</v>
      </c>
      <c r="I37" s="67">
        <f t="shared" si="0"/>
        <v>81.35412118676197</v>
      </c>
    </row>
    <row r="38" spans="2:9" ht="20.25">
      <c r="B38" s="50">
        <v>31</v>
      </c>
      <c r="C38" s="33" t="s">
        <v>79</v>
      </c>
      <c r="D38" s="31">
        <f>CSankarBOCEEXPSAN201112!S59</f>
        <v>8331.49</v>
      </c>
      <c r="E38" s="31">
        <f>CSankarBOCEEXPSAN201112!T59</f>
        <v>7865.89</v>
      </c>
      <c r="F38" s="31">
        <f>CSankarBOCEEXPSAN201112!U59</f>
        <v>7607.87</v>
      </c>
      <c r="G38" s="31">
        <f>CSankarBOCEEXPSAN201112!V59</f>
        <v>7377.76</v>
      </c>
      <c r="H38" s="63">
        <f t="shared" si="0"/>
        <v>96.71976089164734</v>
      </c>
      <c r="I38" s="67">
        <f t="shared" si="0"/>
        <v>96.97536892717673</v>
      </c>
    </row>
    <row r="39" spans="2:9" ht="20.25">
      <c r="B39" s="50">
        <v>32</v>
      </c>
      <c r="C39" s="33" t="s">
        <v>218</v>
      </c>
      <c r="D39" s="31">
        <f>CSankarBOCEEXPSAN201112!S60</f>
        <v>513.27</v>
      </c>
      <c r="E39" s="31">
        <f>CSankarBOCEEXPSAN201112!T60</f>
        <v>201.82</v>
      </c>
      <c r="F39" s="31">
        <f>CSankarBOCEEXPSAN201112!U60</f>
        <v>86.89</v>
      </c>
      <c r="G39" s="31">
        <f>CSankarBOCEEXPSAN201112!V60</f>
        <v>0</v>
      </c>
      <c r="H39" s="63">
        <f t="shared" si="0"/>
        <v>43.05321573679517</v>
      </c>
      <c r="I39" s="67">
        <f t="shared" si="0"/>
        <v>0</v>
      </c>
    </row>
    <row r="40" spans="2:9" ht="20.25">
      <c r="B40" s="50">
        <v>33</v>
      </c>
      <c r="C40" s="33" t="s">
        <v>219</v>
      </c>
      <c r="D40" s="31">
        <f>CSankarBOCEEXPSAN201112!S61</f>
        <v>927.35</v>
      </c>
      <c r="E40" s="31">
        <f>CSankarBOCEEXPSAN201112!T61</f>
        <v>833.86</v>
      </c>
      <c r="F40" s="31">
        <f>CSankarBOCEEXPSAN201112!U61</f>
        <v>768.85</v>
      </c>
      <c r="G40" s="31">
        <f>CSankarBOCEEXPSAN201112!V61</f>
        <v>433.45</v>
      </c>
      <c r="H40" s="63">
        <f t="shared" si="0"/>
        <v>92.20372724438155</v>
      </c>
      <c r="I40" s="67">
        <f t="shared" si="0"/>
        <v>56.37640632112896</v>
      </c>
    </row>
    <row r="41" spans="2:9" ht="20.25">
      <c r="B41" s="50">
        <v>34</v>
      </c>
      <c r="C41" s="33" t="s">
        <v>80</v>
      </c>
      <c r="D41" s="31">
        <f>CSankarBOCEEXPSAN201112!S62</f>
        <v>6140.73</v>
      </c>
      <c r="E41" s="31">
        <f>CSankarBOCEEXPSAN201112!T62</f>
        <v>10319.79</v>
      </c>
      <c r="F41" s="31">
        <f>CSankarBOCEEXPSAN201112!U62</f>
        <v>6201.67</v>
      </c>
      <c r="G41" s="31">
        <f>CSankarBOCEEXPSAN201112!V62</f>
        <v>4673.67</v>
      </c>
      <c r="H41" s="63">
        <f t="shared" si="0"/>
        <v>60.09492441222156</v>
      </c>
      <c r="I41" s="67">
        <f t="shared" si="0"/>
        <v>75.36147521554678</v>
      </c>
    </row>
    <row r="42" spans="2:9" ht="20.25">
      <c r="B42" s="50">
        <v>35</v>
      </c>
      <c r="C42" s="33" t="s">
        <v>89</v>
      </c>
      <c r="D42" s="31">
        <f>CSankarBOCEEXPSAN201112!S65</f>
        <v>4796.32</v>
      </c>
      <c r="E42" s="31">
        <f>CSankarBOCEEXPSAN201112!T65</f>
        <v>4220.51</v>
      </c>
      <c r="F42" s="31">
        <f>CSankarBOCEEXPSAN201112!U65</f>
        <v>2841.35</v>
      </c>
      <c r="G42" s="31">
        <f>CSankarBOCEEXPSAN201112!V65</f>
        <v>2798.36</v>
      </c>
      <c r="H42" s="63">
        <f t="shared" si="0"/>
        <v>67.3224325970084</v>
      </c>
      <c r="I42" s="67">
        <f t="shared" si="0"/>
        <v>98.4869868196456</v>
      </c>
    </row>
    <row r="43" spans="2:9" ht="20.25">
      <c r="B43" s="50">
        <v>36</v>
      </c>
      <c r="C43" s="33" t="s">
        <v>100</v>
      </c>
      <c r="D43" s="31">
        <f>CSankarBOCEEXPSAN201112!S66</f>
        <v>3447.43</v>
      </c>
      <c r="E43" s="31">
        <f>CSankarBOCEEXPSAN201112!T66</f>
        <v>1409.12</v>
      </c>
      <c r="F43" s="31">
        <f>CSankarBOCEEXPSAN201112!U66</f>
        <v>1657.56</v>
      </c>
      <c r="G43" s="31">
        <f>CSankarBOCEEXPSAN201112!V66</f>
        <v>1629.26</v>
      </c>
      <c r="H43" s="63">
        <f t="shared" si="0"/>
        <v>117.63086181446579</v>
      </c>
      <c r="I43" s="67">
        <f t="shared" si="0"/>
        <v>98.29267115519197</v>
      </c>
    </row>
    <row r="44" spans="2:9" ht="20.25">
      <c r="B44" s="50">
        <v>37</v>
      </c>
      <c r="C44" s="33" t="s">
        <v>81</v>
      </c>
      <c r="D44" s="31">
        <f>CSankarBOCEEXPSAN201112!S68</f>
        <v>2890.72</v>
      </c>
      <c r="E44" s="31">
        <f>CSankarBOCEEXPSAN201112!T68</f>
        <v>2057.58</v>
      </c>
      <c r="F44" s="31">
        <f>CSankarBOCEEXPSAN201112!U68</f>
        <v>1825.53</v>
      </c>
      <c r="G44" s="31">
        <f>CSankarBOCEEXPSAN201112!V68</f>
        <v>1753.95</v>
      </c>
      <c r="H44" s="63">
        <f t="shared" si="0"/>
        <v>88.72218820167382</v>
      </c>
      <c r="I44" s="67">
        <f t="shared" si="0"/>
        <v>96.07894693595833</v>
      </c>
    </row>
    <row r="45" spans="2:9" ht="19.5">
      <c r="B45" s="50">
        <v>38</v>
      </c>
      <c r="C45" s="52" t="s">
        <v>190</v>
      </c>
      <c r="D45" s="31">
        <f>CSankarBOCEEXPSAN201112!S71</f>
        <v>27870.53</v>
      </c>
      <c r="E45" s="31">
        <f>CSankarBOCEEXPSAN201112!T71</f>
        <v>30836.91</v>
      </c>
      <c r="F45" s="31">
        <f>CSankarBOCEEXPSAN201112!U71</f>
        <v>29061.5</v>
      </c>
      <c r="G45" s="31">
        <f>CSankarBOCEEXPSAN201112!V71</f>
        <v>26831.35</v>
      </c>
      <c r="H45" s="63">
        <f t="shared" si="0"/>
        <v>94.24258137407412</v>
      </c>
      <c r="I45" s="67">
        <f t="shared" si="0"/>
        <v>92.32610154327891</v>
      </c>
    </row>
    <row r="46" spans="2:9" ht="19.5">
      <c r="B46" s="50">
        <v>39</v>
      </c>
      <c r="C46" s="52" t="s">
        <v>129</v>
      </c>
      <c r="D46" s="31">
        <f>CSankarBOCEEXPSAN201112!S72</f>
        <v>23848.97</v>
      </c>
      <c r="E46" s="31">
        <f>CSankarBOCEEXPSAN201112!T72</f>
        <v>45524.53</v>
      </c>
      <c r="F46" s="31">
        <f>CSankarBOCEEXPSAN201112!U72</f>
        <v>21970.84</v>
      </c>
      <c r="G46" s="31">
        <f>CSankarBOCEEXPSAN201112!V72</f>
        <v>17580.35</v>
      </c>
      <c r="H46" s="63">
        <f t="shared" si="0"/>
        <v>48.261541634806555</v>
      </c>
      <c r="I46" s="67">
        <f t="shared" si="0"/>
        <v>80.01674037041823</v>
      </c>
    </row>
    <row r="47" spans="2:9" ht="19.5">
      <c r="B47" s="50">
        <v>40</v>
      </c>
      <c r="C47" s="52" t="s">
        <v>130</v>
      </c>
      <c r="D47" s="31">
        <f>CSankarBOCEEXPSAN201112!S73</f>
        <v>1411.45</v>
      </c>
      <c r="E47" s="31">
        <f>CSankarBOCEEXPSAN201112!T73</f>
        <v>451.77</v>
      </c>
      <c r="F47" s="31">
        <f>CSankarBOCEEXPSAN201112!U73</f>
        <v>413.11</v>
      </c>
      <c r="G47" s="31">
        <f>CSankarBOCEEXPSAN201112!V73</f>
        <v>383.1</v>
      </c>
      <c r="H47" s="63">
        <f t="shared" si="0"/>
        <v>91.44254819930497</v>
      </c>
      <c r="I47" s="67">
        <f t="shared" si="0"/>
        <v>92.73559100481712</v>
      </c>
    </row>
    <row r="48" spans="2:9" ht="19.5">
      <c r="B48" s="50">
        <v>41</v>
      </c>
      <c r="C48" s="52" t="s">
        <v>131</v>
      </c>
      <c r="D48" s="31">
        <f>CSankarBOCEEXPSAN201112!S74</f>
        <v>3360.27</v>
      </c>
      <c r="E48" s="31">
        <f>CSankarBOCEEXPSAN201112!T74</f>
        <v>1655.66</v>
      </c>
      <c r="F48" s="31">
        <f>CSankarBOCEEXPSAN201112!U74</f>
        <v>1526.39</v>
      </c>
      <c r="G48" s="31">
        <f>CSankarBOCEEXPSAN201112!V74</f>
        <v>1437.51</v>
      </c>
      <c r="H48" s="63">
        <f t="shared" si="0"/>
        <v>92.19223753669232</v>
      </c>
      <c r="I48" s="67">
        <f t="shared" si="0"/>
        <v>94.17711069910048</v>
      </c>
    </row>
    <row r="49" spans="2:9" ht="20.25">
      <c r="B49" s="50">
        <v>42</v>
      </c>
      <c r="C49" s="40" t="s">
        <v>82</v>
      </c>
      <c r="D49" s="31">
        <f>CSankarBOCEEXPSAN201112!S76</f>
        <v>57789.13</v>
      </c>
      <c r="E49" s="31">
        <f>CSankarBOCEEXPSAN201112!T76</f>
        <v>44233.79</v>
      </c>
      <c r="F49" s="31">
        <f>CSankarBOCEEXPSAN201112!U76</f>
        <v>48852.31</v>
      </c>
      <c r="G49" s="31">
        <f>CSankarBOCEEXPSAN201112!V76</f>
        <v>17263.35</v>
      </c>
      <c r="H49" s="63">
        <f t="shared" si="0"/>
        <v>110.44115821863782</v>
      </c>
      <c r="I49" s="67">
        <f t="shared" si="0"/>
        <v>35.337837658035006</v>
      </c>
    </row>
    <row r="50" spans="2:9" ht="20.25">
      <c r="B50" s="50">
        <v>43</v>
      </c>
      <c r="C50" s="40" t="s">
        <v>110</v>
      </c>
      <c r="D50" s="31">
        <f>CSankarBOCEEXPSAN201112!S77</f>
        <v>59504.28</v>
      </c>
      <c r="E50" s="31">
        <f>CSankarBOCEEXPSAN201112!T77</f>
        <v>68541.05</v>
      </c>
      <c r="F50" s="31">
        <f>CSankarBOCEEXPSAN201112!U77</f>
        <v>17366.52</v>
      </c>
      <c r="G50" s="31">
        <f>CSankarBOCEEXPSAN201112!V77</f>
        <v>9988.75</v>
      </c>
      <c r="H50" s="63">
        <f t="shared" si="0"/>
        <v>25.337399996060757</v>
      </c>
      <c r="I50" s="67">
        <f t="shared" si="0"/>
        <v>57.51728037626421</v>
      </c>
    </row>
    <row r="51" spans="2:9" ht="20.25">
      <c r="B51" s="50">
        <v>44</v>
      </c>
      <c r="C51" s="40" t="s">
        <v>83</v>
      </c>
      <c r="D51" s="31">
        <f>CSankarBOCEEXPSAN201112!S78</f>
        <v>0.01</v>
      </c>
      <c r="E51" s="31">
        <f>CSankarBOCEEXPSAN201112!T78</f>
        <v>0</v>
      </c>
      <c r="F51" s="31">
        <f>CSankarBOCEEXPSAN201112!U78</f>
        <v>0</v>
      </c>
      <c r="G51" s="31">
        <f>CSankarBOCEEXPSAN201112!V78</f>
        <v>0</v>
      </c>
      <c r="H51" s="63"/>
      <c r="I51" s="67"/>
    </row>
    <row r="52" spans="2:9" ht="20.25">
      <c r="B52" s="50">
        <v>45</v>
      </c>
      <c r="C52" s="34" t="s">
        <v>101</v>
      </c>
      <c r="D52" s="31">
        <f>CSankarBOCEEXPSAN201112!S79</f>
        <v>831.03</v>
      </c>
      <c r="E52" s="31">
        <f>CSankarBOCEEXPSAN201112!T79</f>
        <v>231.15</v>
      </c>
      <c r="F52" s="31">
        <f>CSankarBOCEEXPSAN201112!U79</f>
        <v>230.14</v>
      </c>
      <c r="G52" s="31">
        <f>CSankarBOCEEXPSAN201112!V79</f>
        <v>215.13</v>
      </c>
      <c r="H52" s="63">
        <f t="shared" si="0"/>
        <v>99.56305429374865</v>
      </c>
      <c r="I52" s="67">
        <f t="shared" si="0"/>
        <v>93.47788302772227</v>
      </c>
    </row>
    <row r="53" spans="2:9" ht="20.25">
      <c r="B53" s="50">
        <v>46</v>
      </c>
      <c r="C53" s="41" t="s">
        <v>102</v>
      </c>
      <c r="D53" s="31">
        <f>CSankarBOCEEXPSAN201112!S93-CSankarBOCEEXPSAN201112!S90</f>
        <v>47980.18</v>
      </c>
      <c r="E53" s="31">
        <f>CSankarBOCEEXPSAN201112!T93-CSankarBOCEEXPSAN201112!T90</f>
        <v>57960.96</v>
      </c>
      <c r="F53" s="31">
        <f>CSankarBOCEEXPSAN201112!U93-CSankarBOCEEXPSAN201112!U90</f>
        <v>51388.93000000001</v>
      </c>
      <c r="G53" s="31">
        <f>CSankarBOCEEXPSAN201112!V93-CSankarBOCEEXPSAN201112!V90</f>
        <v>48377.950000000004</v>
      </c>
      <c r="H53" s="63">
        <f t="shared" si="0"/>
        <v>88.6612816626916</v>
      </c>
      <c r="I53" s="67">
        <f t="shared" si="0"/>
        <v>94.14080036303538</v>
      </c>
    </row>
    <row r="54" spans="2:9" ht="20.25">
      <c r="B54" s="50">
        <v>47</v>
      </c>
      <c r="C54" s="41" t="s">
        <v>103</v>
      </c>
      <c r="D54" s="31">
        <f>CSankarBOCEEXPSAN201112!S90</f>
        <v>1159.1</v>
      </c>
      <c r="E54" s="31">
        <f>CSankarBOCEEXPSAN201112!T90</f>
        <v>412.76</v>
      </c>
      <c r="F54" s="31">
        <f>CSankarBOCEEXPSAN201112!U90</f>
        <v>278.81</v>
      </c>
      <c r="G54" s="31">
        <f>CSankarBOCEEXPSAN201112!V90</f>
        <v>256.74</v>
      </c>
      <c r="H54" s="63">
        <f t="shared" si="0"/>
        <v>67.54772749297413</v>
      </c>
      <c r="I54" s="67">
        <f t="shared" si="0"/>
        <v>92.08421505684875</v>
      </c>
    </row>
    <row r="55" spans="2:9" ht="20.25">
      <c r="B55" s="50">
        <v>48</v>
      </c>
      <c r="C55" s="33" t="s">
        <v>125</v>
      </c>
      <c r="D55" s="31">
        <f>CSankarBOCEEXPSAN201112!S94</f>
        <v>16432.1</v>
      </c>
      <c r="E55" s="31">
        <f>CSankarBOCEEXPSAN201112!T94</f>
        <v>34725.9</v>
      </c>
      <c r="F55" s="31">
        <f>CSankarBOCEEXPSAN201112!U94</f>
        <v>34725.89</v>
      </c>
      <c r="G55" s="31">
        <f>CSankarBOCEEXPSAN201112!V94</f>
        <v>18943.43</v>
      </c>
      <c r="H55" s="63">
        <f t="shared" si="0"/>
        <v>99.99997120305017</v>
      </c>
      <c r="I55" s="67">
        <f t="shared" si="0"/>
        <v>54.55131603538456</v>
      </c>
    </row>
    <row r="56" spans="2:9" ht="20.25">
      <c r="B56" s="50">
        <v>49</v>
      </c>
      <c r="C56" s="33" t="s">
        <v>104</v>
      </c>
      <c r="D56" s="31">
        <f>CSankarBOCEEXPSAN201112!S97</f>
        <v>766</v>
      </c>
      <c r="E56" s="31">
        <f>CSankarBOCEEXPSAN201112!T97</f>
        <v>169.4</v>
      </c>
      <c r="F56" s="31">
        <f>CSankarBOCEEXPSAN201112!U97</f>
        <v>112.38</v>
      </c>
      <c r="G56" s="31">
        <f>CSankarBOCEEXPSAN201112!V97</f>
        <v>95.08</v>
      </c>
      <c r="H56" s="63">
        <f t="shared" si="0"/>
        <v>66.34002361275087</v>
      </c>
      <c r="I56" s="67">
        <f t="shared" si="0"/>
        <v>84.60580174408257</v>
      </c>
    </row>
    <row r="57" spans="2:9" ht="20.25">
      <c r="B57" s="50">
        <v>50</v>
      </c>
      <c r="C57" s="33" t="s">
        <v>105</v>
      </c>
      <c r="D57" s="31">
        <f>CSankarBOCEEXPSAN201112!S98</f>
        <v>485.93</v>
      </c>
      <c r="E57" s="31">
        <f>CSankarBOCEEXPSAN201112!T98</f>
        <v>297.32</v>
      </c>
      <c r="F57" s="31">
        <f>CSankarBOCEEXPSAN201112!U98</f>
        <v>251.06</v>
      </c>
      <c r="G57" s="31">
        <f>CSankarBOCEEXPSAN201112!V98</f>
        <v>174.3</v>
      </c>
      <c r="H57" s="63">
        <f t="shared" si="0"/>
        <v>84.44100632315352</v>
      </c>
      <c r="I57" s="67">
        <f t="shared" si="0"/>
        <v>69.42563530630127</v>
      </c>
    </row>
    <row r="58" spans="2:9" ht="20.25">
      <c r="B58" s="50">
        <v>51</v>
      </c>
      <c r="C58" s="33" t="s">
        <v>106</v>
      </c>
      <c r="D58" s="31">
        <f>CSankarBOCEEXPSAN201112!S99</f>
        <v>3772.18</v>
      </c>
      <c r="E58" s="31">
        <f>CSankarBOCEEXPSAN201112!T99</f>
        <v>2655.29</v>
      </c>
      <c r="F58" s="31">
        <f>CSankarBOCEEXPSAN201112!U99</f>
        <v>1867.92</v>
      </c>
      <c r="G58" s="31">
        <f>CSankarBOCEEXPSAN201112!V99</f>
        <v>1074.03</v>
      </c>
      <c r="H58" s="63">
        <f t="shared" si="0"/>
        <v>70.34711839384775</v>
      </c>
      <c r="I58" s="67">
        <f t="shared" si="0"/>
        <v>57.49871514840036</v>
      </c>
    </row>
    <row r="59" spans="2:9" ht="20.25">
      <c r="B59" s="50">
        <v>52</v>
      </c>
      <c r="C59" s="33" t="s">
        <v>107</v>
      </c>
      <c r="D59" s="31">
        <f>CSankarBOCEEXPSAN201112!S104</f>
        <v>1300</v>
      </c>
      <c r="E59" s="31">
        <f>CSankarBOCEEXPSAN201112!T104</f>
        <v>2144.01</v>
      </c>
      <c r="F59" s="31">
        <f>CSankarBOCEEXPSAN201112!U104</f>
        <v>1552.74</v>
      </c>
      <c r="G59" s="31">
        <f>CSankarBOCEEXPSAN201112!V104</f>
        <v>1536.23</v>
      </c>
      <c r="H59" s="63">
        <f t="shared" si="0"/>
        <v>72.42223683658192</v>
      </c>
      <c r="I59" s="67">
        <f t="shared" si="0"/>
        <v>98.93671831729716</v>
      </c>
    </row>
    <row r="60" spans="2:9" ht="20.25">
      <c r="B60" s="50">
        <v>53</v>
      </c>
      <c r="C60" s="33" t="s">
        <v>108</v>
      </c>
      <c r="D60" s="31">
        <f>CSankarBOCEEXPSAN201112!S105</f>
        <v>2500</v>
      </c>
      <c r="E60" s="31">
        <f>CSankarBOCEEXPSAN201112!T105</f>
        <v>2100</v>
      </c>
      <c r="F60" s="31">
        <f>CSankarBOCEEXPSAN201112!U105</f>
        <v>1966.46</v>
      </c>
      <c r="G60" s="31">
        <f>CSankarBOCEEXPSAN201112!V105</f>
        <v>0</v>
      </c>
      <c r="H60" s="63">
        <f t="shared" si="0"/>
        <v>93.64095238095238</v>
      </c>
      <c r="I60" s="67">
        <f t="shared" si="0"/>
        <v>0</v>
      </c>
    </row>
    <row r="61" spans="2:9" ht="20.25">
      <c r="B61" s="50">
        <v>54</v>
      </c>
      <c r="C61" s="33" t="s">
        <v>109</v>
      </c>
      <c r="D61" s="31">
        <f>CSankarBOCEEXPSAN201112!S106</f>
        <v>500</v>
      </c>
      <c r="E61" s="31">
        <f>CSankarBOCEEXPSAN201112!T106</f>
        <v>3365.01</v>
      </c>
      <c r="F61" s="31">
        <f>CSankarBOCEEXPSAN201112!U106</f>
        <v>2124.3</v>
      </c>
      <c r="G61" s="31">
        <f>CSankarBOCEEXPSAN201112!V106</f>
        <v>2124.3</v>
      </c>
      <c r="H61" s="63">
        <f t="shared" si="0"/>
        <v>63.129084311785114</v>
      </c>
      <c r="I61" s="67">
        <f t="shared" si="0"/>
        <v>100</v>
      </c>
    </row>
    <row r="62" spans="2:9" ht="20.25">
      <c r="B62" s="50">
        <v>55</v>
      </c>
      <c r="C62" s="33" t="s">
        <v>223</v>
      </c>
      <c r="D62" s="31">
        <f>CSankarBOCEEXPSAN201112!S107</f>
        <v>1000</v>
      </c>
      <c r="E62" s="31">
        <f>CSankarBOCEEXPSAN201112!T107</f>
        <v>1000</v>
      </c>
      <c r="F62" s="31">
        <f>CSankarBOCEEXPSAN201112!U107</f>
        <v>0</v>
      </c>
      <c r="G62" s="31">
        <f>CSankarBOCEEXPSAN201112!V107</f>
        <v>0</v>
      </c>
      <c r="H62" s="63">
        <f t="shared" si="0"/>
        <v>0</v>
      </c>
      <c r="I62" s="67"/>
    </row>
    <row r="63" spans="2:9" ht="20.25">
      <c r="B63" s="50">
        <v>56</v>
      </c>
      <c r="C63" s="33" t="s">
        <v>150</v>
      </c>
      <c r="D63" s="31">
        <f>CSankarBOCEEXPSAN201112!S108</f>
        <v>1500</v>
      </c>
      <c r="E63" s="31">
        <f>CSankarBOCEEXPSAN201112!T108</f>
        <v>1450</v>
      </c>
      <c r="F63" s="31">
        <f>CSankarBOCEEXPSAN201112!U108</f>
        <v>594.33</v>
      </c>
      <c r="G63" s="31">
        <f>CSankarBOCEEXPSAN201112!V108</f>
        <v>446.21</v>
      </c>
      <c r="H63" s="63">
        <f t="shared" si="0"/>
        <v>40.98827586206897</v>
      </c>
      <c r="I63" s="67">
        <f t="shared" si="0"/>
        <v>75.07781872023959</v>
      </c>
    </row>
    <row r="64" spans="2:9" ht="20.25">
      <c r="B64" s="50">
        <v>57</v>
      </c>
      <c r="C64" s="33" t="s">
        <v>146</v>
      </c>
      <c r="D64" s="31">
        <f>CSankarBOCEEXPSAN201112!S109</f>
        <v>3000</v>
      </c>
      <c r="E64" s="31">
        <f>CSankarBOCEEXPSAN201112!T109</f>
        <v>5250.01</v>
      </c>
      <c r="F64" s="31">
        <f>CSankarBOCEEXPSAN201112!U109</f>
        <v>2695.46</v>
      </c>
      <c r="G64" s="31">
        <f>CSankarBOCEEXPSAN201112!V109</f>
        <v>2693.28</v>
      </c>
      <c r="H64" s="63">
        <f t="shared" si="0"/>
        <v>51.34199744381439</v>
      </c>
      <c r="I64" s="67">
        <f t="shared" si="0"/>
        <v>99.91912326652965</v>
      </c>
    </row>
    <row r="65" spans="2:9" ht="20.25">
      <c r="B65" s="50">
        <v>58</v>
      </c>
      <c r="C65" s="33" t="s">
        <v>145</v>
      </c>
      <c r="D65" s="31">
        <f>CSankarBOCEEXPSAN201112!S110</f>
        <v>0</v>
      </c>
      <c r="E65" s="31">
        <f>CSankarBOCEEXPSAN201112!T110</f>
        <v>1700</v>
      </c>
      <c r="F65" s="31">
        <f>CSankarBOCEEXPSAN201112!U110</f>
        <v>392.33</v>
      </c>
      <c r="G65" s="31">
        <f>CSankarBOCEEXPSAN201112!V110</f>
        <v>392.33</v>
      </c>
      <c r="H65" s="63">
        <f t="shared" si="0"/>
        <v>23.078235294117647</v>
      </c>
      <c r="I65" s="67">
        <f t="shared" si="0"/>
        <v>100</v>
      </c>
    </row>
    <row r="66" spans="2:9" ht="20.25">
      <c r="B66" s="50">
        <v>59</v>
      </c>
      <c r="C66" s="33" t="s">
        <v>147</v>
      </c>
      <c r="D66" s="31">
        <f>CSankarBOCEEXPSAN201112!S111</f>
        <v>1500</v>
      </c>
      <c r="E66" s="31">
        <f>CSankarBOCEEXPSAN201112!T111</f>
        <v>1350.01</v>
      </c>
      <c r="F66" s="31">
        <f>CSankarBOCEEXPSAN201112!U111</f>
        <v>1084.89</v>
      </c>
      <c r="G66" s="31">
        <f>CSankarBOCEEXPSAN201112!V111</f>
        <v>1084.89</v>
      </c>
      <c r="H66" s="63">
        <f>SUM(F66/E66)*100</f>
        <v>80.36162695091149</v>
      </c>
      <c r="I66" s="67">
        <f>SUM(G66/F66)*100</f>
        <v>100</v>
      </c>
    </row>
    <row r="67" spans="2:9" ht="20.25">
      <c r="B67" s="50">
        <v>60</v>
      </c>
      <c r="C67" s="33" t="s">
        <v>123</v>
      </c>
      <c r="D67" s="31">
        <f>CSankarBOCEEXPSAN201112!S112</f>
        <v>35500</v>
      </c>
      <c r="E67" s="31">
        <f>CSankarBOCEEXPSAN201112!T112</f>
        <v>0</v>
      </c>
      <c r="F67" s="31">
        <f>CSankarBOCEEXPSAN201112!U112</f>
        <v>0</v>
      </c>
      <c r="G67" s="31">
        <f>CSankarBOCEEXPSAN201112!V112</f>
        <v>43650.86</v>
      </c>
      <c r="H67" s="63"/>
      <c r="I67" s="67"/>
    </row>
    <row r="68" spans="2:9" ht="20.25">
      <c r="B68" s="50">
        <v>61</v>
      </c>
      <c r="C68" s="33" t="s">
        <v>149</v>
      </c>
      <c r="D68" s="31">
        <f>CSankarBOCEEXPSAN201112!S113</f>
        <v>0.01</v>
      </c>
      <c r="E68" s="31">
        <f>CSankarBOCEEXPSAN201112!T113</f>
        <v>2460</v>
      </c>
      <c r="F68" s="31">
        <f>CSankarBOCEEXPSAN201112!U113</f>
        <v>0</v>
      </c>
      <c r="G68" s="31">
        <f>CSankarBOCEEXPSAN201112!V113</f>
        <v>0</v>
      </c>
      <c r="H68" s="63">
        <f>SUM(F68/E68)*100</f>
        <v>0</v>
      </c>
      <c r="I68" s="67"/>
    </row>
    <row r="69" spans="2:9" ht="20.25">
      <c r="B69" s="50">
        <v>62</v>
      </c>
      <c r="C69" s="33" t="s">
        <v>121</v>
      </c>
      <c r="D69" s="31">
        <f>CSankarBOCEEXPSAN201112!S114</f>
        <v>0</v>
      </c>
      <c r="E69" s="31">
        <f>CSankarBOCEEXPSAN201112!T114</f>
        <v>0</v>
      </c>
      <c r="F69" s="31">
        <f>CSankarBOCEEXPSAN201112!U114</f>
        <v>0</v>
      </c>
      <c r="G69" s="31">
        <f>CSankarBOCEEXPSAN201112!V114</f>
        <v>0</v>
      </c>
      <c r="H69" s="63"/>
      <c r="I69" s="67"/>
    </row>
    <row r="70" spans="2:9" ht="20.25">
      <c r="B70" s="50">
        <v>63</v>
      </c>
      <c r="C70" s="33" t="s">
        <v>144</v>
      </c>
      <c r="D70" s="31">
        <f>CSankarBOCEEXPSAN201112!S115</f>
        <v>0</v>
      </c>
      <c r="E70" s="31">
        <f>CSankarBOCEEXPSAN201112!T115</f>
        <v>8.12</v>
      </c>
      <c r="F70" s="31">
        <f>CSankarBOCEEXPSAN201112!U115</f>
        <v>0.72</v>
      </c>
      <c r="G70" s="31">
        <f>CSankarBOCEEXPSAN201112!V115</f>
        <v>0</v>
      </c>
      <c r="H70" s="63">
        <f>SUM(F70/E70)*100</f>
        <v>8.866995073891626</v>
      </c>
      <c r="I70" s="67"/>
    </row>
    <row r="71" spans="2:9" ht="20.25">
      <c r="B71" s="50">
        <v>64</v>
      </c>
      <c r="C71" s="33" t="s">
        <v>193</v>
      </c>
      <c r="D71" s="31">
        <f>CSankarBOCEEXPSAN201112!S116</f>
        <v>0</v>
      </c>
      <c r="E71" s="31">
        <f>CSankarBOCEEXPSAN201112!T116</f>
        <v>327.55</v>
      </c>
      <c r="F71" s="31">
        <f>CSankarBOCEEXPSAN201112!U116</f>
        <v>0</v>
      </c>
      <c r="G71" s="31">
        <f>CSankarBOCEEXPSAN201112!V116</f>
        <v>0</v>
      </c>
      <c r="H71" s="63">
        <f>SUM(F71/E71)*100</f>
        <v>0</v>
      </c>
      <c r="I71" s="67"/>
    </row>
    <row r="72" spans="2:9" ht="20.25">
      <c r="B72" s="59"/>
      <c r="C72" s="48" t="s">
        <v>76</v>
      </c>
      <c r="D72" s="32">
        <f>SUM(D8:D71)</f>
        <v>820000</v>
      </c>
      <c r="E72" s="32">
        <f>SUM(E8:E71)</f>
        <v>897735.0100000004</v>
      </c>
      <c r="F72" s="32">
        <f>SUM(F8:F71)</f>
        <v>727370.74</v>
      </c>
      <c r="G72" s="32">
        <f>SUM(G8:G71)</f>
        <v>608918.69</v>
      </c>
      <c r="H72" s="64">
        <f>SUM(F72/E72)*100</f>
        <v>81.02287778661987</v>
      </c>
      <c r="I72" s="68">
        <f>SUM(G72/F72)*100</f>
        <v>83.71503780864211</v>
      </c>
    </row>
    <row r="73" spans="7:8" ht="12.75">
      <c r="G73" s="10"/>
      <c r="H73" s="10"/>
    </row>
  </sheetData>
  <sheetProtection/>
  <printOptions/>
  <pageMargins left="0.5" right="0.25" top="0.36" bottom="0.46" header="0.36" footer="0.23"/>
  <pageSetup horizontalDpi="600" verticalDpi="600" orientation="landscape" paperSize="5" scale="95" r:id="rId3"/>
  <headerFooter alignWithMargins="0">
    <oddFooter>&amp;C&amp;8E:\Manoj Sir c\ Sankar\DSBOCEEXPSANcomparisiontreasury2011-12May2011\DSBOCEEXPSAN1112(Hindi)&amp;R&amp;P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123"/>
  <sheetViews>
    <sheetView showZeros="0" tabSelected="1" zoomScalePageLayoutView="0" workbookViewId="0" topLeftCell="A1">
      <pane xSplit="2" ySplit="5" topLeftCell="L9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3" sqref="N123"/>
    </sheetView>
  </sheetViews>
  <sheetFormatPr defaultColWidth="9.140625" defaultRowHeight="12.75"/>
  <cols>
    <col min="1" max="1" width="3.421875" style="55" customWidth="1"/>
    <col min="2" max="2" width="45.00390625" style="55" customWidth="1"/>
    <col min="3" max="4" width="9.421875" style="55" customWidth="1"/>
    <col min="5" max="5" width="9.28125" style="55" customWidth="1"/>
    <col min="6" max="6" width="10.140625" style="55" customWidth="1"/>
    <col min="7" max="11" width="10.421875" style="55" customWidth="1"/>
    <col min="12" max="12" width="10.57421875" style="55" customWidth="1"/>
    <col min="13" max="16" width="10.421875" style="55" customWidth="1"/>
    <col min="17" max="17" width="9.28125" style="55" customWidth="1"/>
    <col min="18" max="18" width="10.140625" style="55" customWidth="1"/>
    <col min="19" max="22" width="10.421875" style="55" customWidth="1"/>
    <col min="23" max="16384" width="9.140625" style="55" customWidth="1"/>
  </cols>
  <sheetData>
    <row r="1" spans="1:20" ht="18" customHeight="1">
      <c r="A1" s="53"/>
      <c r="B1" s="5" t="s">
        <v>196</v>
      </c>
      <c r="C1" s="54"/>
      <c r="D1" s="1"/>
      <c r="E1" s="1"/>
      <c r="F1" s="1"/>
      <c r="G1" s="1"/>
      <c r="T1" s="4"/>
    </row>
    <row r="2" spans="2:21" ht="18.75" thickBot="1">
      <c r="B2" s="5" t="s">
        <v>233</v>
      </c>
      <c r="C2" s="56"/>
      <c r="D2" s="56"/>
      <c r="E2" s="56"/>
      <c r="F2" s="7"/>
      <c r="G2" s="7"/>
      <c r="H2" s="6"/>
      <c r="I2" s="7"/>
      <c r="J2" s="1"/>
      <c r="K2" s="1"/>
      <c r="L2" s="1"/>
      <c r="M2" s="1"/>
      <c r="N2" s="1"/>
      <c r="O2" s="1"/>
      <c r="Q2" s="1"/>
      <c r="R2" s="1"/>
      <c r="S2" s="1"/>
      <c r="T2" s="49" t="s">
        <v>22</v>
      </c>
      <c r="U2" s="1" t="s">
        <v>126</v>
      </c>
    </row>
    <row r="3" spans="1:22" ht="12.75" customHeight="1" thickBot="1">
      <c r="A3" s="55">
        <v>0</v>
      </c>
      <c r="B3" s="275" t="s">
        <v>0</v>
      </c>
      <c r="C3" s="278" t="s">
        <v>64</v>
      </c>
      <c r="D3" s="279"/>
      <c r="E3" s="279"/>
      <c r="F3" s="279"/>
      <c r="G3" s="282" t="s">
        <v>65</v>
      </c>
      <c r="H3" s="283"/>
      <c r="I3" s="283"/>
      <c r="J3" s="284"/>
      <c r="K3" s="279" t="s">
        <v>191</v>
      </c>
      <c r="L3" s="279"/>
      <c r="M3" s="279"/>
      <c r="N3" s="281"/>
      <c r="O3" s="278" t="s">
        <v>192</v>
      </c>
      <c r="P3" s="279"/>
      <c r="Q3" s="279"/>
      <c r="R3" s="281"/>
      <c r="S3" s="278" t="s">
        <v>63</v>
      </c>
      <c r="T3" s="279"/>
      <c r="U3" s="279"/>
      <c r="V3" s="280"/>
    </row>
    <row r="4" spans="2:22" ht="19.5" customHeight="1">
      <c r="B4" s="276"/>
      <c r="C4" s="119" t="s">
        <v>23</v>
      </c>
      <c r="D4" s="120" t="s">
        <v>24</v>
      </c>
      <c r="E4" s="119" t="s">
        <v>34</v>
      </c>
      <c r="F4" s="257" t="s">
        <v>35</v>
      </c>
      <c r="G4" s="119" t="s">
        <v>23</v>
      </c>
      <c r="H4" s="119" t="s">
        <v>24</v>
      </c>
      <c r="I4" s="119" t="s">
        <v>34</v>
      </c>
      <c r="J4" s="257" t="s">
        <v>35</v>
      </c>
      <c r="K4" s="119" t="s">
        <v>23</v>
      </c>
      <c r="L4" s="120" t="s">
        <v>24</v>
      </c>
      <c r="M4" s="119" t="s">
        <v>34</v>
      </c>
      <c r="N4" s="257" t="s">
        <v>35</v>
      </c>
      <c r="O4" s="119" t="s">
        <v>23</v>
      </c>
      <c r="P4" s="120" t="s">
        <v>24</v>
      </c>
      <c r="Q4" s="119" t="s">
        <v>34</v>
      </c>
      <c r="R4" s="254" t="s">
        <v>35</v>
      </c>
      <c r="S4" s="119" t="s">
        <v>23</v>
      </c>
      <c r="T4" s="121" t="s">
        <v>24</v>
      </c>
      <c r="U4" s="119" t="s">
        <v>34</v>
      </c>
      <c r="V4" s="254" t="s">
        <v>35</v>
      </c>
    </row>
    <row r="5" spans="2:22" ht="12.75" customHeight="1">
      <c r="B5" s="277"/>
      <c r="C5" s="122"/>
      <c r="D5" s="123" t="s">
        <v>25</v>
      </c>
      <c r="E5" s="122"/>
      <c r="F5" s="122">
        <v>0</v>
      </c>
      <c r="G5" s="122"/>
      <c r="H5" s="122" t="s">
        <v>25</v>
      </c>
      <c r="I5" s="122"/>
      <c r="J5" s="122">
        <v>0</v>
      </c>
      <c r="K5" s="122"/>
      <c r="L5" s="123" t="s">
        <v>25</v>
      </c>
      <c r="M5" s="122"/>
      <c r="N5" s="122">
        <v>0</v>
      </c>
      <c r="O5" s="122"/>
      <c r="P5" s="123" t="s">
        <v>25</v>
      </c>
      <c r="Q5" s="122"/>
      <c r="R5" s="122" t="s">
        <v>22</v>
      </c>
      <c r="S5" s="122"/>
      <c r="T5" s="124" t="s">
        <v>25</v>
      </c>
      <c r="U5" s="125"/>
      <c r="V5" s="122" t="s">
        <v>22</v>
      </c>
    </row>
    <row r="6" spans="2:22" ht="38.25" customHeight="1">
      <c r="B6" s="77" t="s">
        <v>197</v>
      </c>
      <c r="C6" s="126"/>
      <c r="D6" s="127"/>
      <c r="E6" s="127"/>
      <c r="F6" s="128"/>
      <c r="G6" s="126">
        <f aca="true" t="shared" si="0" ref="G6:J10">+S6-C6-K6-O6</f>
        <v>0</v>
      </c>
      <c r="H6" s="126">
        <f t="shared" si="0"/>
        <v>0</v>
      </c>
      <c r="I6" s="129">
        <f t="shared" si="0"/>
        <v>0</v>
      </c>
      <c r="J6" s="130">
        <f t="shared" si="0"/>
        <v>0</v>
      </c>
      <c r="K6" s="131"/>
      <c r="L6" s="132"/>
      <c r="M6" s="132"/>
      <c r="N6" s="132"/>
      <c r="O6" s="132"/>
      <c r="P6" s="132"/>
      <c r="Q6" s="132"/>
      <c r="R6" s="133"/>
      <c r="S6" s="126"/>
      <c r="T6" s="127"/>
      <c r="U6" s="134"/>
      <c r="V6" s="131"/>
    </row>
    <row r="7" spans="2:22" ht="18">
      <c r="B7" s="78" t="s">
        <v>168</v>
      </c>
      <c r="C7" s="135"/>
      <c r="D7" s="129"/>
      <c r="E7" s="129"/>
      <c r="F7" s="130"/>
      <c r="G7" s="135">
        <f t="shared" si="0"/>
        <v>0</v>
      </c>
      <c r="H7" s="135">
        <f t="shared" si="0"/>
        <v>0</v>
      </c>
      <c r="I7" s="129">
        <f t="shared" si="0"/>
        <v>0</v>
      </c>
      <c r="J7" s="130">
        <f t="shared" si="0"/>
        <v>0</v>
      </c>
      <c r="K7" s="136"/>
      <c r="L7" s="137"/>
      <c r="M7" s="137"/>
      <c r="N7" s="137"/>
      <c r="O7" s="137"/>
      <c r="P7" s="137"/>
      <c r="Q7" s="137"/>
      <c r="R7" s="138"/>
      <c r="S7" s="135"/>
      <c r="T7" s="129"/>
      <c r="U7" s="139"/>
      <c r="V7" s="136"/>
    </row>
    <row r="8" spans="2:22" ht="18">
      <c r="B8" s="93" t="s">
        <v>152</v>
      </c>
      <c r="C8" s="140">
        <v>875.39</v>
      </c>
      <c r="D8" s="140">
        <v>875.39</v>
      </c>
      <c r="E8" s="140">
        <v>736</v>
      </c>
      <c r="F8" s="140">
        <v>735.2</v>
      </c>
      <c r="G8" s="140">
        <f t="shared" si="0"/>
        <v>10160.210000000001</v>
      </c>
      <c r="H8" s="140">
        <f t="shared" si="0"/>
        <v>1049.33</v>
      </c>
      <c r="I8" s="140">
        <f t="shared" si="0"/>
        <v>437.0300000000002</v>
      </c>
      <c r="J8" s="140">
        <f t="shared" si="0"/>
        <v>413.30999999999995</v>
      </c>
      <c r="K8" s="141">
        <v>950</v>
      </c>
      <c r="L8" s="141">
        <v>14661.94</v>
      </c>
      <c r="M8" s="141">
        <v>3248.61</v>
      </c>
      <c r="N8" s="141">
        <v>3213.36</v>
      </c>
      <c r="O8" s="141"/>
      <c r="P8" s="141"/>
      <c r="Q8" s="141"/>
      <c r="R8" s="141"/>
      <c r="S8" s="140">
        <v>11985.6</v>
      </c>
      <c r="T8" s="140">
        <v>16586.66</v>
      </c>
      <c r="U8" s="141">
        <v>4421.64</v>
      </c>
      <c r="V8" s="141">
        <v>4361.87</v>
      </c>
    </row>
    <row r="9" spans="2:22" ht="18">
      <c r="B9" s="93" t="s">
        <v>2</v>
      </c>
      <c r="C9" s="140">
        <v>388.7</v>
      </c>
      <c r="D9" s="140">
        <v>218</v>
      </c>
      <c r="E9" s="140">
        <v>218</v>
      </c>
      <c r="F9" s="140">
        <v>165.27</v>
      </c>
      <c r="G9" s="140">
        <f t="shared" si="0"/>
        <v>871.45</v>
      </c>
      <c r="H9" s="140">
        <f t="shared" si="0"/>
        <v>16242.32</v>
      </c>
      <c r="I9" s="140">
        <f t="shared" si="0"/>
        <v>16242.32</v>
      </c>
      <c r="J9" s="140">
        <f t="shared" si="0"/>
        <v>16216.73</v>
      </c>
      <c r="K9" s="141">
        <v>16</v>
      </c>
      <c r="L9" s="141">
        <v>45</v>
      </c>
      <c r="M9" s="141">
        <v>71.2</v>
      </c>
      <c r="N9" s="141">
        <v>18.91</v>
      </c>
      <c r="O9" s="141"/>
      <c r="P9" s="141"/>
      <c r="Q9" s="141"/>
      <c r="R9" s="141"/>
      <c r="S9" s="140">
        <v>1276.15</v>
      </c>
      <c r="T9" s="140">
        <v>16505.32</v>
      </c>
      <c r="U9" s="141">
        <v>16531.52</v>
      </c>
      <c r="V9" s="141">
        <v>16400.91</v>
      </c>
    </row>
    <row r="10" spans="2:22" ht="18">
      <c r="B10" s="93" t="s">
        <v>153</v>
      </c>
      <c r="C10" s="140">
        <v>786.6</v>
      </c>
      <c r="D10" s="140">
        <v>355.6</v>
      </c>
      <c r="E10" s="140">
        <v>355.6</v>
      </c>
      <c r="F10" s="140">
        <v>355.53</v>
      </c>
      <c r="G10" s="140">
        <f t="shared" si="0"/>
        <v>6482.099999999999</v>
      </c>
      <c r="H10" s="140">
        <f t="shared" si="0"/>
        <v>2289.94</v>
      </c>
      <c r="I10" s="140">
        <f t="shared" si="0"/>
        <v>2418.8</v>
      </c>
      <c r="J10" s="140">
        <f t="shared" si="0"/>
        <v>2400.3400000000006</v>
      </c>
      <c r="K10" s="141">
        <v>136.53</v>
      </c>
      <c r="L10" s="141">
        <v>315.3</v>
      </c>
      <c r="M10" s="141">
        <v>139.45</v>
      </c>
      <c r="N10" s="141">
        <v>139.39</v>
      </c>
      <c r="O10" s="141"/>
      <c r="P10" s="141"/>
      <c r="Q10" s="141"/>
      <c r="R10" s="141"/>
      <c r="S10" s="140">
        <v>7405.23</v>
      </c>
      <c r="T10" s="140">
        <v>2960.84</v>
      </c>
      <c r="U10" s="141">
        <v>2913.85</v>
      </c>
      <c r="V10" s="141">
        <v>2895.26</v>
      </c>
    </row>
    <row r="11" spans="2:22" ht="18">
      <c r="B11" s="79" t="s">
        <v>27</v>
      </c>
      <c r="C11" s="142">
        <f>SUM(C8:C10)</f>
        <v>2050.69</v>
      </c>
      <c r="D11" s="142">
        <f aca="true" t="shared" si="1" ref="D11:V11">SUM(D8:D10)</f>
        <v>1448.9899999999998</v>
      </c>
      <c r="E11" s="142">
        <f t="shared" si="1"/>
        <v>1309.6</v>
      </c>
      <c r="F11" s="142">
        <f t="shared" si="1"/>
        <v>1256</v>
      </c>
      <c r="G11" s="143">
        <f t="shared" si="1"/>
        <v>17513.760000000002</v>
      </c>
      <c r="H11" s="143">
        <f t="shared" si="1"/>
        <v>19581.59</v>
      </c>
      <c r="I11" s="143">
        <f t="shared" si="1"/>
        <v>19098.149999999998</v>
      </c>
      <c r="J11" s="144">
        <f t="shared" si="1"/>
        <v>19030.38</v>
      </c>
      <c r="K11" s="143">
        <f t="shared" si="1"/>
        <v>1102.53</v>
      </c>
      <c r="L11" s="145">
        <f t="shared" si="1"/>
        <v>15022.24</v>
      </c>
      <c r="M11" s="143">
        <f t="shared" si="1"/>
        <v>3459.2599999999998</v>
      </c>
      <c r="N11" s="143">
        <f t="shared" si="1"/>
        <v>3371.66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4">
        <f t="shared" si="1"/>
        <v>0</v>
      </c>
      <c r="S11" s="143">
        <f t="shared" si="1"/>
        <v>20666.98</v>
      </c>
      <c r="T11" s="145">
        <f t="shared" si="1"/>
        <v>36052.81999999999</v>
      </c>
      <c r="U11" s="143">
        <f t="shared" si="1"/>
        <v>23867.01</v>
      </c>
      <c r="V11" s="143">
        <f t="shared" si="1"/>
        <v>23658.04</v>
      </c>
    </row>
    <row r="12" spans="2:22" ht="18">
      <c r="B12" s="93" t="s">
        <v>59</v>
      </c>
      <c r="C12" s="146"/>
      <c r="D12" s="146"/>
      <c r="E12" s="146"/>
      <c r="F12" s="146"/>
      <c r="G12" s="140">
        <f>+S12-C12-K12-O12</f>
        <v>100</v>
      </c>
      <c r="H12" s="140">
        <f>+T12-D12-L12-P12</f>
        <v>1708.4499999999998</v>
      </c>
      <c r="I12" s="140">
        <f>+U12-E12-M12-Q12</f>
        <v>52.30000000000018</v>
      </c>
      <c r="J12" s="140">
        <f>+V12-F12-N12-R12</f>
        <v>33.7199999999998</v>
      </c>
      <c r="K12" s="141">
        <v>1500</v>
      </c>
      <c r="L12" s="141"/>
      <c r="M12" s="141">
        <v>72.94</v>
      </c>
      <c r="N12" s="141">
        <v>72.94</v>
      </c>
      <c r="O12" s="141">
        <v>4700</v>
      </c>
      <c r="P12" s="141">
        <v>3219.21</v>
      </c>
      <c r="Q12" s="141">
        <v>3150.72</v>
      </c>
      <c r="R12" s="141">
        <v>2866.26</v>
      </c>
      <c r="S12" s="146">
        <v>6300</v>
      </c>
      <c r="T12" s="146">
        <v>4927.66</v>
      </c>
      <c r="U12" s="141">
        <v>3275.96</v>
      </c>
      <c r="V12" s="141">
        <v>2972.92</v>
      </c>
    </row>
    <row r="13" spans="2:22" ht="18">
      <c r="B13" s="93" t="s">
        <v>172</v>
      </c>
      <c r="C13" s="146">
        <v>1832.05</v>
      </c>
      <c r="D13" s="146">
        <v>1190.41</v>
      </c>
      <c r="E13" s="146">
        <v>1225.06</v>
      </c>
      <c r="F13" s="146">
        <v>1203.83</v>
      </c>
      <c r="G13" s="140">
        <f aca="true" t="shared" si="2" ref="G13:J17">+S13-C13-K13-O13</f>
        <v>1488.04</v>
      </c>
      <c r="H13" s="140">
        <f t="shared" si="2"/>
        <v>1209.0399999999997</v>
      </c>
      <c r="I13" s="140">
        <f t="shared" si="2"/>
        <v>572.9900000000002</v>
      </c>
      <c r="J13" s="140">
        <f t="shared" si="2"/>
        <v>537.9800000000001</v>
      </c>
      <c r="K13" s="141">
        <v>211.09</v>
      </c>
      <c r="L13" s="141">
        <v>662.54</v>
      </c>
      <c r="M13" s="141">
        <v>811.46</v>
      </c>
      <c r="N13" s="141">
        <v>791.09</v>
      </c>
      <c r="O13" s="141"/>
      <c r="P13" s="141"/>
      <c r="Q13" s="141"/>
      <c r="R13" s="141"/>
      <c r="S13" s="146">
        <v>3531.18</v>
      </c>
      <c r="T13" s="146">
        <v>3061.99</v>
      </c>
      <c r="U13" s="141">
        <v>2609.51</v>
      </c>
      <c r="V13" s="141">
        <v>2532.9</v>
      </c>
    </row>
    <row r="14" spans="2:22" ht="20.25" customHeight="1">
      <c r="B14" s="116" t="s">
        <v>173</v>
      </c>
      <c r="C14" s="146">
        <v>623.4</v>
      </c>
      <c r="D14" s="147">
        <v>339.89</v>
      </c>
      <c r="E14" s="147">
        <v>318.56</v>
      </c>
      <c r="F14" s="147">
        <v>317.93</v>
      </c>
      <c r="G14" s="140">
        <f t="shared" si="2"/>
        <v>905.2400000000001</v>
      </c>
      <c r="H14" s="140">
        <f t="shared" si="2"/>
        <v>473.70000000000005</v>
      </c>
      <c r="I14" s="140">
        <f t="shared" si="2"/>
        <v>419.87000000000006</v>
      </c>
      <c r="J14" s="140">
        <f t="shared" si="2"/>
        <v>419.87000000000006</v>
      </c>
      <c r="K14" s="141">
        <v>0.02</v>
      </c>
      <c r="L14" s="141">
        <v>0.01</v>
      </c>
      <c r="M14" s="141">
        <v>10.03</v>
      </c>
      <c r="N14" s="141">
        <v>10.03</v>
      </c>
      <c r="O14" s="141"/>
      <c r="P14" s="141"/>
      <c r="Q14" s="141"/>
      <c r="R14" s="141"/>
      <c r="S14" s="147">
        <v>1528.66</v>
      </c>
      <c r="T14" s="147">
        <v>813.6</v>
      </c>
      <c r="U14" s="141">
        <v>748.46</v>
      </c>
      <c r="V14" s="141">
        <v>747.83</v>
      </c>
    </row>
    <row r="15" spans="2:22" ht="15.75" customHeight="1">
      <c r="B15" s="93" t="s">
        <v>174</v>
      </c>
      <c r="C15" s="147">
        <v>68.21</v>
      </c>
      <c r="D15" s="146">
        <v>26.1</v>
      </c>
      <c r="E15" s="146">
        <v>19.67</v>
      </c>
      <c r="F15" s="146">
        <v>19.59</v>
      </c>
      <c r="G15" s="140">
        <f t="shared" si="2"/>
        <v>413.02</v>
      </c>
      <c r="H15" s="140">
        <f t="shared" si="2"/>
        <v>114.13000000000002</v>
      </c>
      <c r="I15" s="140">
        <f t="shared" si="2"/>
        <v>67.94999999999999</v>
      </c>
      <c r="J15" s="140">
        <f t="shared" si="2"/>
        <v>67.82999999999998</v>
      </c>
      <c r="K15" s="148">
        <v>29.73</v>
      </c>
      <c r="L15" s="148">
        <v>119.19</v>
      </c>
      <c r="M15" s="148">
        <v>54.29</v>
      </c>
      <c r="N15" s="148">
        <v>53.53</v>
      </c>
      <c r="O15" s="148"/>
      <c r="P15" s="148"/>
      <c r="Q15" s="148"/>
      <c r="R15" s="148"/>
      <c r="S15" s="146">
        <v>510.96</v>
      </c>
      <c r="T15" s="146">
        <v>259.42</v>
      </c>
      <c r="U15" s="148">
        <v>141.91</v>
      </c>
      <c r="V15" s="148">
        <v>140.95</v>
      </c>
    </row>
    <row r="16" spans="2:22" ht="18" customHeight="1">
      <c r="B16" s="93" t="s">
        <v>175</v>
      </c>
      <c r="C16" s="146">
        <v>2003.13</v>
      </c>
      <c r="D16" s="146">
        <v>648</v>
      </c>
      <c r="E16" s="146">
        <v>828</v>
      </c>
      <c r="F16" s="146">
        <v>828</v>
      </c>
      <c r="G16" s="140">
        <f t="shared" si="2"/>
        <v>19521.079999999998</v>
      </c>
      <c r="H16" s="140">
        <f t="shared" si="2"/>
        <v>6806.609999999999</v>
      </c>
      <c r="I16" s="140">
        <f t="shared" si="2"/>
        <v>5436.049999999999</v>
      </c>
      <c r="J16" s="140">
        <f t="shared" si="2"/>
        <v>5401.900000000001</v>
      </c>
      <c r="K16" s="141">
        <v>305.59</v>
      </c>
      <c r="L16" s="148">
        <v>7622.27</v>
      </c>
      <c r="M16" s="141">
        <v>5247.01</v>
      </c>
      <c r="N16" s="141">
        <v>5160.78</v>
      </c>
      <c r="O16" s="141"/>
      <c r="P16" s="141"/>
      <c r="Q16" s="141"/>
      <c r="R16" s="141"/>
      <c r="S16" s="146">
        <v>21829.8</v>
      </c>
      <c r="T16" s="146">
        <v>15076.88</v>
      </c>
      <c r="U16" s="141">
        <v>11511.06</v>
      </c>
      <c r="V16" s="141">
        <v>11390.68</v>
      </c>
    </row>
    <row r="17" spans="2:23" ht="18">
      <c r="B17" s="93" t="s">
        <v>176</v>
      </c>
      <c r="C17" s="146"/>
      <c r="D17" s="146"/>
      <c r="E17" s="146"/>
      <c r="F17" s="146"/>
      <c r="G17" s="140">
        <f t="shared" si="2"/>
        <v>4887.97</v>
      </c>
      <c r="H17" s="140">
        <f t="shared" si="2"/>
        <v>3640</v>
      </c>
      <c r="I17" s="140">
        <f t="shared" si="2"/>
        <v>1535.38</v>
      </c>
      <c r="J17" s="140">
        <f t="shared" si="2"/>
        <v>1441.64</v>
      </c>
      <c r="K17" s="141">
        <v>639.92</v>
      </c>
      <c r="L17" s="141"/>
      <c r="M17" s="141"/>
      <c r="N17" s="141"/>
      <c r="O17" s="141"/>
      <c r="P17" s="141"/>
      <c r="Q17" s="141"/>
      <c r="R17" s="141"/>
      <c r="S17" s="146">
        <v>5527.89</v>
      </c>
      <c r="T17" s="146">
        <v>3640</v>
      </c>
      <c r="U17" s="141">
        <v>1535.38</v>
      </c>
      <c r="V17" s="141">
        <v>1441.64</v>
      </c>
      <c r="W17" s="55" t="s">
        <v>22</v>
      </c>
    </row>
    <row r="18" spans="2:22" ht="18" customHeight="1">
      <c r="B18" s="93" t="s">
        <v>177</v>
      </c>
      <c r="C18" s="146">
        <v>749.47</v>
      </c>
      <c r="D18" s="146">
        <v>583.74</v>
      </c>
      <c r="E18" s="146">
        <v>591.74</v>
      </c>
      <c r="F18" s="146">
        <v>591.74</v>
      </c>
      <c r="G18" s="149">
        <f>+S18-C18-K18-O18</f>
        <v>3752.9699999999993</v>
      </c>
      <c r="H18" s="149">
        <f>+T18-D18-L18-P18</f>
        <v>1739.4399999999996</v>
      </c>
      <c r="I18" s="149">
        <f>+U18-E18-M18-Q18</f>
        <v>2234.08</v>
      </c>
      <c r="J18" s="149">
        <f>+V18-F18-N18-R18</f>
        <v>2233.8</v>
      </c>
      <c r="K18" s="148"/>
      <c r="L18" s="148">
        <v>760</v>
      </c>
      <c r="M18" s="148"/>
      <c r="N18" s="148"/>
      <c r="O18" s="148"/>
      <c r="P18" s="148"/>
      <c r="Q18" s="148"/>
      <c r="R18" s="148"/>
      <c r="S18" s="146">
        <v>4502.44</v>
      </c>
      <c r="T18" s="146">
        <v>3083.18</v>
      </c>
      <c r="U18" s="148">
        <v>2825.82</v>
      </c>
      <c r="V18" s="148">
        <v>2825.54</v>
      </c>
    </row>
    <row r="19" spans="2:22" ht="23.25" customHeight="1" thickBot="1">
      <c r="B19" s="80" t="s">
        <v>69</v>
      </c>
      <c r="C19" s="150">
        <f aca="true" t="shared" si="3" ref="C19:V19">SUM(C11+C12+C13+C14+C15+C16+C17+C18)</f>
        <v>7326.95</v>
      </c>
      <c r="D19" s="150">
        <f t="shared" si="3"/>
        <v>4237.129999999999</v>
      </c>
      <c r="E19" s="150">
        <f t="shared" si="3"/>
        <v>4292.63</v>
      </c>
      <c r="F19" s="150">
        <f t="shared" si="3"/>
        <v>4217.09</v>
      </c>
      <c r="G19" s="150">
        <f t="shared" si="3"/>
        <v>48582.08</v>
      </c>
      <c r="H19" s="150">
        <f t="shared" si="3"/>
        <v>35272.96000000001</v>
      </c>
      <c r="I19" s="150">
        <f t="shared" si="3"/>
        <v>29416.769999999997</v>
      </c>
      <c r="J19" s="150">
        <f t="shared" si="3"/>
        <v>29167.120000000003</v>
      </c>
      <c r="K19" s="150">
        <f t="shared" si="3"/>
        <v>3788.88</v>
      </c>
      <c r="L19" s="150">
        <f t="shared" si="3"/>
        <v>24186.25</v>
      </c>
      <c r="M19" s="150">
        <f t="shared" si="3"/>
        <v>9654.99</v>
      </c>
      <c r="N19" s="150">
        <f t="shared" si="3"/>
        <v>9460.029999999999</v>
      </c>
      <c r="O19" s="150">
        <f t="shared" si="3"/>
        <v>4700</v>
      </c>
      <c r="P19" s="150">
        <f t="shared" si="3"/>
        <v>3219.21</v>
      </c>
      <c r="Q19" s="150">
        <f t="shared" si="3"/>
        <v>3150.72</v>
      </c>
      <c r="R19" s="150">
        <f t="shared" si="3"/>
        <v>2866.26</v>
      </c>
      <c r="S19" s="150">
        <f t="shared" si="3"/>
        <v>64397.91</v>
      </c>
      <c r="T19" s="150">
        <f t="shared" si="3"/>
        <v>66915.54999999999</v>
      </c>
      <c r="U19" s="150">
        <f t="shared" si="3"/>
        <v>46515.10999999999</v>
      </c>
      <c r="V19" s="150">
        <f t="shared" si="3"/>
        <v>45710.50000000001</v>
      </c>
    </row>
    <row r="20" spans="2:22" ht="17.25" customHeight="1">
      <c r="B20" s="114" t="s">
        <v>181</v>
      </c>
      <c r="C20" s="147">
        <v>4782.23</v>
      </c>
      <c r="D20" s="147">
        <v>903.83</v>
      </c>
      <c r="E20" s="147">
        <v>650</v>
      </c>
      <c r="F20" s="147"/>
      <c r="G20" s="147">
        <f aca="true" t="shared" si="4" ref="G20:J21">+S20-C20-K20-O20</f>
        <v>29178.459999999992</v>
      </c>
      <c r="H20" s="147">
        <f t="shared" si="4"/>
        <v>33289.83</v>
      </c>
      <c r="I20" s="147">
        <f t="shared" si="4"/>
        <v>22473.78</v>
      </c>
      <c r="J20" s="147">
        <f t="shared" si="4"/>
        <v>5650.879999999999</v>
      </c>
      <c r="K20" s="147">
        <v>20964.27</v>
      </c>
      <c r="L20" s="151">
        <v>16321.81</v>
      </c>
      <c r="M20" s="147">
        <v>42683.22</v>
      </c>
      <c r="N20" s="147">
        <v>35285.46</v>
      </c>
      <c r="O20" s="147">
        <v>4828</v>
      </c>
      <c r="P20" s="147">
        <v>6296.56</v>
      </c>
      <c r="Q20" s="147">
        <v>2300</v>
      </c>
      <c r="R20" s="152">
        <v>1852.08</v>
      </c>
      <c r="S20" s="147">
        <v>59752.96</v>
      </c>
      <c r="T20" s="147">
        <v>56812.03</v>
      </c>
      <c r="U20" s="147">
        <v>68107</v>
      </c>
      <c r="V20" s="147">
        <v>42788.42</v>
      </c>
    </row>
    <row r="21" spans="2:22" ht="17.25" customHeight="1">
      <c r="B21" s="81" t="s">
        <v>224</v>
      </c>
      <c r="C21" s="153">
        <v>5.62</v>
      </c>
      <c r="D21" s="154"/>
      <c r="E21" s="155"/>
      <c r="F21" s="155"/>
      <c r="G21" s="156">
        <f t="shared" si="4"/>
        <v>10903.65</v>
      </c>
      <c r="H21" s="157">
        <f t="shared" si="4"/>
        <v>790.25</v>
      </c>
      <c r="I21" s="157">
        <f t="shared" si="4"/>
        <v>785.3000000000002</v>
      </c>
      <c r="J21" s="158">
        <f t="shared" si="4"/>
        <v>614.6600000000003</v>
      </c>
      <c r="K21" s="159"/>
      <c r="L21" s="160">
        <v>4679.71</v>
      </c>
      <c r="M21" s="161">
        <v>3432</v>
      </c>
      <c r="N21" s="161">
        <v>2219.12</v>
      </c>
      <c r="O21" s="161"/>
      <c r="P21" s="161"/>
      <c r="Q21" s="161"/>
      <c r="R21" s="161"/>
      <c r="S21" s="162">
        <v>10909.27</v>
      </c>
      <c r="T21" s="154">
        <v>5469.96</v>
      </c>
      <c r="U21" s="161">
        <v>4217.3</v>
      </c>
      <c r="V21" s="159">
        <v>2833.78</v>
      </c>
    </row>
    <row r="22" spans="2:22" ht="17.25" customHeight="1">
      <c r="B22" s="82" t="s">
        <v>198</v>
      </c>
      <c r="C22" s="156"/>
      <c r="D22" s="158"/>
      <c r="E22" s="156"/>
      <c r="F22" s="158"/>
      <c r="G22" s="163">
        <f aca="true" t="shared" si="5" ref="G22:J24">+S22-C22-K22-O22</f>
        <v>0</v>
      </c>
      <c r="H22" s="140">
        <f t="shared" si="5"/>
        <v>0</v>
      </c>
      <c r="I22" s="128">
        <f t="shared" si="5"/>
        <v>0</v>
      </c>
      <c r="J22" s="163">
        <f t="shared" si="5"/>
        <v>0</v>
      </c>
      <c r="K22" s="131"/>
      <c r="L22" s="132"/>
      <c r="M22" s="133"/>
      <c r="N22" s="131"/>
      <c r="O22" s="131"/>
      <c r="P22" s="133"/>
      <c r="Q22" s="131"/>
      <c r="R22" s="133"/>
      <c r="S22" s="156">
        <v>0</v>
      </c>
      <c r="T22" s="158"/>
      <c r="U22" s="131"/>
      <c r="V22" s="132"/>
    </row>
    <row r="23" spans="2:22" ht="18" customHeight="1">
      <c r="B23" s="81" t="s">
        <v>70</v>
      </c>
      <c r="C23" s="149">
        <v>932.55</v>
      </c>
      <c r="D23" s="149">
        <v>224.5</v>
      </c>
      <c r="E23" s="149">
        <v>224.5</v>
      </c>
      <c r="F23" s="149">
        <v>224.5</v>
      </c>
      <c r="G23" s="140">
        <f t="shared" si="5"/>
        <v>20910.31</v>
      </c>
      <c r="H23" s="140">
        <f t="shared" si="5"/>
        <v>3099.779999999999</v>
      </c>
      <c r="I23" s="140">
        <f t="shared" si="5"/>
        <v>339.5799999999999</v>
      </c>
      <c r="J23" s="140">
        <f t="shared" si="5"/>
        <v>339.5799999999999</v>
      </c>
      <c r="K23" s="141">
        <v>2237.35</v>
      </c>
      <c r="L23" s="141">
        <v>24562.81</v>
      </c>
      <c r="M23" s="141">
        <v>11219.72</v>
      </c>
      <c r="N23" s="141">
        <v>8914.06</v>
      </c>
      <c r="O23" s="141"/>
      <c r="P23" s="141"/>
      <c r="Q23" s="141"/>
      <c r="R23" s="141"/>
      <c r="S23" s="149">
        <v>24080.21</v>
      </c>
      <c r="T23" s="149">
        <v>27887.09</v>
      </c>
      <c r="U23" s="141">
        <v>11783.8</v>
      </c>
      <c r="V23" s="141">
        <v>9478.14</v>
      </c>
    </row>
    <row r="24" spans="2:22" ht="18" customHeight="1">
      <c r="B24" s="271" t="s">
        <v>231</v>
      </c>
      <c r="C24" s="149">
        <v>7105.37</v>
      </c>
      <c r="D24" s="149">
        <v>3008.53</v>
      </c>
      <c r="E24" s="149">
        <v>3248.55</v>
      </c>
      <c r="F24" s="149">
        <v>2891.12</v>
      </c>
      <c r="G24" s="140">
        <f t="shared" si="5"/>
        <v>37943.35</v>
      </c>
      <c r="H24" s="140">
        <f t="shared" si="5"/>
        <v>24414.64</v>
      </c>
      <c r="I24" s="140">
        <f t="shared" si="5"/>
        <v>19640.18</v>
      </c>
      <c r="J24" s="140">
        <f t="shared" si="5"/>
        <v>18413.630000000005</v>
      </c>
      <c r="K24" s="141">
        <v>2070.2</v>
      </c>
      <c r="L24" s="141">
        <v>26253</v>
      </c>
      <c r="M24" s="141">
        <v>10866.42</v>
      </c>
      <c r="N24" s="141">
        <v>8067.83</v>
      </c>
      <c r="O24" s="141"/>
      <c r="P24" s="141"/>
      <c r="Q24" s="141"/>
      <c r="R24" s="141"/>
      <c r="S24" s="149">
        <v>47118.92</v>
      </c>
      <c r="T24" s="149">
        <v>53676.17</v>
      </c>
      <c r="U24" s="141">
        <v>33755.15</v>
      </c>
      <c r="V24" s="141">
        <v>29372.58</v>
      </c>
    </row>
    <row r="25" spans="2:22" ht="18" customHeight="1">
      <c r="B25" s="83" t="s">
        <v>40</v>
      </c>
      <c r="C25" s="164">
        <f aca="true" t="shared" si="6" ref="C25:V25">SUM(C22:C24)</f>
        <v>8037.92</v>
      </c>
      <c r="D25" s="164">
        <f t="shared" si="6"/>
        <v>3233.03</v>
      </c>
      <c r="E25" s="164">
        <f t="shared" si="6"/>
        <v>3473.05</v>
      </c>
      <c r="F25" s="164">
        <f t="shared" si="6"/>
        <v>3115.62</v>
      </c>
      <c r="G25" s="164">
        <f t="shared" si="6"/>
        <v>58853.66</v>
      </c>
      <c r="H25" s="164">
        <f t="shared" si="6"/>
        <v>27514.42</v>
      </c>
      <c r="I25" s="164">
        <f t="shared" si="6"/>
        <v>19979.760000000002</v>
      </c>
      <c r="J25" s="165">
        <f t="shared" si="6"/>
        <v>18753.210000000006</v>
      </c>
      <c r="K25" s="164">
        <f t="shared" si="6"/>
        <v>4307.549999999999</v>
      </c>
      <c r="L25" s="166">
        <f t="shared" si="6"/>
        <v>50815.81</v>
      </c>
      <c r="M25" s="164">
        <f t="shared" si="6"/>
        <v>22086.14</v>
      </c>
      <c r="N25" s="164">
        <f t="shared" si="6"/>
        <v>16981.89</v>
      </c>
      <c r="O25" s="164">
        <f t="shared" si="6"/>
        <v>0</v>
      </c>
      <c r="P25" s="164">
        <f t="shared" si="6"/>
        <v>0</v>
      </c>
      <c r="Q25" s="164">
        <f t="shared" si="6"/>
        <v>0</v>
      </c>
      <c r="R25" s="165">
        <f t="shared" si="6"/>
        <v>0</v>
      </c>
      <c r="S25" s="164">
        <f t="shared" si="6"/>
        <v>71199.13</v>
      </c>
      <c r="T25" s="166">
        <f t="shared" si="6"/>
        <v>81563.26</v>
      </c>
      <c r="U25" s="164">
        <f t="shared" si="6"/>
        <v>45538.95</v>
      </c>
      <c r="V25" s="164">
        <f t="shared" si="6"/>
        <v>38850.72</v>
      </c>
    </row>
    <row r="26" spans="2:22" ht="18" customHeight="1">
      <c r="B26" s="84" t="s">
        <v>199</v>
      </c>
      <c r="C26" s="167"/>
      <c r="D26" s="168"/>
      <c r="E26" s="168"/>
      <c r="F26" s="168"/>
      <c r="G26" s="140">
        <f aca="true" t="shared" si="7" ref="G26:J27">+S26-C26-K26-O26</f>
        <v>0</v>
      </c>
      <c r="H26" s="169">
        <f t="shared" si="7"/>
        <v>0</v>
      </c>
      <c r="I26" s="169">
        <f t="shared" si="7"/>
        <v>0</v>
      </c>
      <c r="J26" s="170">
        <f t="shared" si="7"/>
        <v>0</v>
      </c>
      <c r="K26" s="141"/>
      <c r="L26" s="171"/>
      <c r="M26" s="171"/>
      <c r="N26" s="171"/>
      <c r="O26" s="171"/>
      <c r="P26" s="171"/>
      <c r="Q26" s="171"/>
      <c r="R26" s="172"/>
      <c r="S26" s="167">
        <v>0</v>
      </c>
      <c r="T26" s="168"/>
      <c r="U26" s="173"/>
      <c r="V26" s="141"/>
    </row>
    <row r="27" spans="2:22" ht="18" customHeight="1">
      <c r="B27" s="85" t="s">
        <v>43</v>
      </c>
      <c r="C27" s="156">
        <v>4457.42</v>
      </c>
      <c r="D27" s="157">
        <v>1090</v>
      </c>
      <c r="E27" s="157">
        <v>1090</v>
      </c>
      <c r="F27" s="157">
        <v>1090</v>
      </c>
      <c r="G27" s="157">
        <f t="shared" si="7"/>
        <v>14160.370000000003</v>
      </c>
      <c r="H27" s="157">
        <f t="shared" si="7"/>
        <v>61568.020000000004</v>
      </c>
      <c r="I27" s="157">
        <f t="shared" si="7"/>
        <v>55927</v>
      </c>
      <c r="J27" s="131">
        <f t="shared" si="7"/>
        <v>55927</v>
      </c>
      <c r="K27" s="131">
        <v>7686</v>
      </c>
      <c r="L27" s="132"/>
      <c r="M27" s="132"/>
      <c r="N27" s="132"/>
      <c r="O27" s="132">
        <v>33045</v>
      </c>
      <c r="P27" s="132">
        <v>37912.2</v>
      </c>
      <c r="Q27" s="132">
        <v>6753</v>
      </c>
      <c r="R27" s="133">
        <v>6753</v>
      </c>
      <c r="S27" s="174">
        <v>59348.79</v>
      </c>
      <c r="T27" s="175">
        <v>100570.22</v>
      </c>
      <c r="U27" s="132">
        <v>63770</v>
      </c>
      <c r="V27" s="131">
        <v>63770</v>
      </c>
    </row>
    <row r="28" spans="2:22" ht="18.75" customHeight="1">
      <c r="B28" s="86" t="s">
        <v>164</v>
      </c>
      <c r="C28" s="149">
        <v>1137.59</v>
      </c>
      <c r="D28" s="176">
        <v>217.33</v>
      </c>
      <c r="E28" s="176">
        <v>217.34</v>
      </c>
      <c r="F28" s="177">
        <v>217.13</v>
      </c>
      <c r="G28" s="149">
        <f>+S28-C28-K28-O28</f>
        <v>-1920.4099999999999</v>
      </c>
      <c r="H28" s="176">
        <f>+T28-D28-L28-P28</f>
        <v>826.15</v>
      </c>
      <c r="I28" s="176">
        <f>+U28-E28-M28-Q28</f>
        <v>1026.1100000000001</v>
      </c>
      <c r="J28" s="176">
        <f>+V28-F28-N28-R28</f>
        <v>826.1</v>
      </c>
      <c r="K28" s="148">
        <v>2656.96</v>
      </c>
      <c r="L28" s="178"/>
      <c r="M28" s="178"/>
      <c r="N28" s="178"/>
      <c r="O28" s="178"/>
      <c r="P28" s="178"/>
      <c r="Q28" s="178"/>
      <c r="R28" s="179"/>
      <c r="S28" s="149">
        <v>1874.14</v>
      </c>
      <c r="T28" s="176">
        <v>1043.48</v>
      </c>
      <c r="U28" s="178">
        <v>1243.45</v>
      </c>
      <c r="V28" s="148">
        <v>1043.23</v>
      </c>
    </row>
    <row r="29" spans="2:22" ht="18" customHeight="1">
      <c r="B29" s="87" t="s">
        <v>28</v>
      </c>
      <c r="C29" s="180">
        <f aca="true" t="shared" si="8" ref="C29:J29">SUM(C27:C28)</f>
        <v>5595.01</v>
      </c>
      <c r="D29" s="180">
        <f t="shared" si="8"/>
        <v>1307.33</v>
      </c>
      <c r="E29" s="180">
        <f t="shared" si="8"/>
        <v>1307.34</v>
      </c>
      <c r="F29" s="180">
        <f t="shared" si="8"/>
        <v>1307.13</v>
      </c>
      <c r="G29" s="180">
        <f t="shared" si="8"/>
        <v>12239.960000000003</v>
      </c>
      <c r="H29" s="180">
        <f t="shared" si="8"/>
        <v>62394.170000000006</v>
      </c>
      <c r="I29" s="180">
        <f t="shared" si="8"/>
        <v>56953.11</v>
      </c>
      <c r="J29" s="180">
        <f t="shared" si="8"/>
        <v>56753.1</v>
      </c>
      <c r="K29" s="180">
        <f>SUM(K27:K28)</f>
        <v>10342.96</v>
      </c>
      <c r="L29" s="180">
        <f aca="true" t="shared" si="9" ref="L29:V29">SUM(L27:L28)</f>
        <v>0</v>
      </c>
      <c r="M29" s="180">
        <f t="shared" si="9"/>
        <v>0</v>
      </c>
      <c r="N29" s="180">
        <f t="shared" si="9"/>
        <v>0</v>
      </c>
      <c r="O29" s="180">
        <f t="shared" si="9"/>
        <v>33045</v>
      </c>
      <c r="P29" s="180">
        <f t="shared" si="9"/>
        <v>37912.2</v>
      </c>
      <c r="Q29" s="180">
        <f t="shared" si="9"/>
        <v>6753</v>
      </c>
      <c r="R29" s="180">
        <f t="shared" si="9"/>
        <v>6753</v>
      </c>
      <c r="S29" s="180">
        <f t="shared" si="9"/>
        <v>61222.93</v>
      </c>
      <c r="T29" s="180">
        <f t="shared" si="9"/>
        <v>101613.7</v>
      </c>
      <c r="U29" s="180">
        <f t="shared" si="9"/>
        <v>65013.45</v>
      </c>
      <c r="V29" s="180">
        <f t="shared" si="9"/>
        <v>64813.23</v>
      </c>
    </row>
    <row r="30" spans="2:22" ht="18" customHeight="1">
      <c r="B30" s="84" t="s">
        <v>200</v>
      </c>
      <c r="C30" s="167"/>
      <c r="D30" s="181"/>
      <c r="E30" s="182"/>
      <c r="F30" s="182"/>
      <c r="G30" s="183">
        <f aca="true" t="shared" si="10" ref="G30:J31">+S30-C30-K30-O30</f>
        <v>0</v>
      </c>
      <c r="H30" s="140">
        <f t="shared" si="10"/>
        <v>0</v>
      </c>
      <c r="I30" s="140">
        <f t="shared" si="10"/>
        <v>0</v>
      </c>
      <c r="J30" s="170">
        <f t="shared" si="10"/>
        <v>0</v>
      </c>
      <c r="K30" s="184"/>
      <c r="L30" s="185"/>
      <c r="M30" s="186"/>
      <c r="N30" s="186"/>
      <c r="O30" s="186"/>
      <c r="P30" s="186"/>
      <c r="Q30" s="186"/>
      <c r="R30" s="186"/>
      <c r="S30" s="167">
        <v>0</v>
      </c>
      <c r="T30" s="181"/>
      <c r="U30" s="173"/>
      <c r="V30" s="141"/>
    </row>
    <row r="31" spans="2:22" ht="17.25" customHeight="1">
      <c r="B31" s="117" t="s">
        <v>162</v>
      </c>
      <c r="C31" s="167">
        <v>548.16</v>
      </c>
      <c r="D31" s="188">
        <v>370.26</v>
      </c>
      <c r="E31" s="167">
        <v>370.08</v>
      </c>
      <c r="F31" s="167">
        <v>370.08</v>
      </c>
      <c r="G31" s="140">
        <f t="shared" si="10"/>
        <v>2892.73</v>
      </c>
      <c r="H31" s="140">
        <f t="shared" si="10"/>
        <v>1461.05</v>
      </c>
      <c r="I31" s="140">
        <f t="shared" si="10"/>
        <v>1192.3700000000001</v>
      </c>
      <c r="J31" s="140">
        <f t="shared" si="10"/>
        <v>1191.1200000000001</v>
      </c>
      <c r="K31" s="184">
        <v>106</v>
      </c>
      <c r="L31" s="184">
        <v>211</v>
      </c>
      <c r="M31" s="184">
        <v>173.75</v>
      </c>
      <c r="N31" s="184">
        <v>170.69</v>
      </c>
      <c r="O31" s="184"/>
      <c r="P31" s="184"/>
      <c r="Q31" s="184"/>
      <c r="R31" s="184"/>
      <c r="S31" s="167">
        <v>3546.89</v>
      </c>
      <c r="T31" s="188">
        <v>2042.31</v>
      </c>
      <c r="U31" s="189">
        <v>1736.2</v>
      </c>
      <c r="V31" s="189">
        <v>1731.89</v>
      </c>
    </row>
    <row r="32" spans="1:22" ht="23.25" customHeight="1">
      <c r="A32" s="55" t="s">
        <v>22</v>
      </c>
      <c r="B32" s="80" t="s">
        <v>169</v>
      </c>
      <c r="C32" s="180">
        <f aca="true" t="shared" si="11" ref="C32:V32">SUM(C31:C31)</f>
        <v>548.16</v>
      </c>
      <c r="D32" s="180">
        <f t="shared" si="11"/>
        <v>370.26</v>
      </c>
      <c r="E32" s="180">
        <f t="shared" si="11"/>
        <v>370.08</v>
      </c>
      <c r="F32" s="180">
        <f t="shared" si="11"/>
        <v>370.08</v>
      </c>
      <c r="G32" s="180">
        <f t="shared" si="11"/>
        <v>2892.73</v>
      </c>
      <c r="H32" s="180">
        <f t="shared" si="11"/>
        <v>1461.05</v>
      </c>
      <c r="I32" s="180">
        <f t="shared" si="11"/>
        <v>1192.3700000000001</v>
      </c>
      <c r="J32" s="180">
        <f t="shared" si="11"/>
        <v>1191.1200000000001</v>
      </c>
      <c r="K32" s="180">
        <f t="shared" si="11"/>
        <v>106</v>
      </c>
      <c r="L32" s="180">
        <f t="shared" si="11"/>
        <v>211</v>
      </c>
      <c r="M32" s="180">
        <f t="shared" si="11"/>
        <v>173.75</v>
      </c>
      <c r="N32" s="180">
        <f t="shared" si="11"/>
        <v>170.69</v>
      </c>
      <c r="O32" s="180">
        <f t="shared" si="11"/>
        <v>0</v>
      </c>
      <c r="P32" s="180">
        <f t="shared" si="11"/>
        <v>0</v>
      </c>
      <c r="Q32" s="180">
        <f t="shared" si="11"/>
        <v>0</v>
      </c>
      <c r="R32" s="180">
        <f t="shared" si="11"/>
        <v>0</v>
      </c>
      <c r="S32" s="180">
        <f t="shared" si="11"/>
        <v>3546.89</v>
      </c>
      <c r="T32" s="180">
        <f t="shared" si="11"/>
        <v>2042.31</v>
      </c>
      <c r="U32" s="180">
        <f t="shared" si="11"/>
        <v>1736.2</v>
      </c>
      <c r="V32" s="180">
        <f t="shared" si="11"/>
        <v>1731.89</v>
      </c>
    </row>
    <row r="33" spans="2:22" ht="21" customHeight="1">
      <c r="B33" s="88" t="s">
        <v>201</v>
      </c>
      <c r="C33" s="174"/>
      <c r="D33" s="190"/>
      <c r="E33" s="191"/>
      <c r="F33" s="191"/>
      <c r="G33" s="126">
        <f aca="true" t="shared" si="12" ref="G33:J35">+S33-C33-K33-O33</f>
        <v>0</v>
      </c>
      <c r="H33" s="127">
        <f t="shared" si="12"/>
        <v>0</v>
      </c>
      <c r="I33" s="127">
        <f t="shared" si="12"/>
        <v>0</v>
      </c>
      <c r="J33" s="128">
        <f t="shared" si="12"/>
        <v>0</v>
      </c>
      <c r="K33" s="131"/>
      <c r="L33" s="133"/>
      <c r="M33" s="134"/>
      <c r="N33" s="134"/>
      <c r="O33" s="134"/>
      <c r="P33" s="134"/>
      <c r="Q33" s="134"/>
      <c r="R33" s="134"/>
      <c r="S33" s="174">
        <v>0</v>
      </c>
      <c r="T33" s="190"/>
      <c r="U33" s="134"/>
      <c r="V33" s="131"/>
    </row>
    <row r="34" spans="1:22" ht="16.5" customHeight="1">
      <c r="A34" s="55" t="s">
        <v>22</v>
      </c>
      <c r="B34" s="117" t="s">
        <v>161</v>
      </c>
      <c r="C34" s="149">
        <v>0</v>
      </c>
      <c r="D34" s="149"/>
      <c r="E34" s="149"/>
      <c r="F34" s="149"/>
      <c r="G34" s="149">
        <f t="shared" si="12"/>
        <v>3750.07</v>
      </c>
      <c r="H34" s="149">
        <f t="shared" si="12"/>
        <v>9740.02</v>
      </c>
      <c r="I34" s="149">
        <f t="shared" si="12"/>
        <v>43344.74</v>
      </c>
      <c r="J34" s="149">
        <f t="shared" si="12"/>
        <v>3344.74</v>
      </c>
      <c r="K34" s="148"/>
      <c r="L34" s="148"/>
      <c r="M34" s="148"/>
      <c r="N34" s="148"/>
      <c r="O34" s="148"/>
      <c r="P34" s="148"/>
      <c r="Q34" s="148"/>
      <c r="R34" s="148"/>
      <c r="S34" s="149">
        <v>3750.07</v>
      </c>
      <c r="T34" s="149">
        <v>9740.02</v>
      </c>
      <c r="U34" s="148">
        <v>43344.74</v>
      </c>
      <c r="V34" s="148">
        <v>3344.74</v>
      </c>
    </row>
    <row r="35" spans="2:22" ht="21" customHeight="1">
      <c r="B35" s="117" t="s">
        <v>3</v>
      </c>
      <c r="C35" s="177">
        <v>15430.48</v>
      </c>
      <c r="D35" s="149">
        <v>8200</v>
      </c>
      <c r="E35" s="149">
        <v>14900</v>
      </c>
      <c r="F35" s="177">
        <v>13000</v>
      </c>
      <c r="G35" s="196">
        <f t="shared" si="12"/>
        <v>74411.52</v>
      </c>
      <c r="H35" s="149">
        <f t="shared" si="12"/>
        <v>58860</v>
      </c>
      <c r="I35" s="149">
        <f t="shared" si="12"/>
        <v>56091.32000000001</v>
      </c>
      <c r="J35" s="177">
        <f t="shared" si="12"/>
        <v>54871.42</v>
      </c>
      <c r="K35" s="148">
        <v>100</v>
      </c>
      <c r="L35" s="178">
        <v>6600</v>
      </c>
      <c r="M35" s="148">
        <v>11854</v>
      </c>
      <c r="N35" s="179">
        <v>8090</v>
      </c>
      <c r="O35" s="148">
        <v>25000</v>
      </c>
      <c r="P35" s="178">
        <v>30000</v>
      </c>
      <c r="Q35" s="178">
        <v>12000</v>
      </c>
      <c r="R35" s="179">
        <v>11100</v>
      </c>
      <c r="S35" s="149">
        <v>114942</v>
      </c>
      <c r="T35" s="176">
        <v>103660</v>
      </c>
      <c r="U35" s="178">
        <v>94845.32</v>
      </c>
      <c r="V35" s="178">
        <v>87061.42</v>
      </c>
    </row>
    <row r="36" spans="2:22" ht="23.25" customHeight="1">
      <c r="B36" s="86" t="s">
        <v>163</v>
      </c>
      <c r="C36" s="149"/>
      <c r="D36" s="177"/>
      <c r="E36" s="196"/>
      <c r="F36" s="196"/>
      <c r="G36" s="149">
        <f>+S36-C36-K36-O36</f>
        <v>6139.61</v>
      </c>
      <c r="H36" s="176">
        <f>+T36-D36-L36-P36</f>
        <v>6888.43</v>
      </c>
      <c r="I36" s="176">
        <f>+U36-E36-M36-Q36</f>
        <v>2782.8</v>
      </c>
      <c r="J36" s="177">
        <f>+V36-F36-N36-R36</f>
        <v>2776.47</v>
      </c>
      <c r="K36" s="148"/>
      <c r="L36" s="179">
        <v>190</v>
      </c>
      <c r="M36" s="197"/>
      <c r="N36" s="197"/>
      <c r="O36" s="197"/>
      <c r="P36" s="197"/>
      <c r="Q36" s="197"/>
      <c r="R36" s="197"/>
      <c r="S36" s="149">
        <v>6139.61</v>
      </c>
      <c r="T36" s="177">
        <v>7078.43</v>
      </c>
      <c r="U36" s="197">
        <v>2782.8</v>
      </c>
      <c r="V36" s="148">
        <v>2776.47</v>
      </c>
    </row>
    <row r="37" spans="2:22" ht="19.5" customHeight="1">
      <c r="B37" s="89" t="s">
        <v>29</v>
      </c>
      <c r="C37" s="198">
        <f>SUM(C34:C36)</f>
        <v>15430.48</v>
      </c>
      <c r="D37" s="198">
        <f aca="true" t="shared" si="13" ref="D37:V37">SUM(D34:D36)</f>
        <v>8200</v>
      </c>
      <c r="E37" s="198">
        <f t="shared" si="13"/>
        <v>14900</v>
      </c>
      <c r="F37" s="198">
        <f t="shared" si="13"/>
        <v>13000</v>
      </c>
      <c r="G37" s="198">
        <f t="shared" si="13"/>
        <v>84301.20000000001</v>
      </c>
      <c r="H37" s="198">
        <f t="shared" si="13"/>
        <v>75488.45000000001</v>
      </c>
      <c r="I37" s="198">
        <f t="shared" si="13"/>
        <v>102218.86</v>
      </c>
      <c r="J37" s="198">
        <f t="shared" si="13"/>
        <v>60992.63</v>
      </c>
      <c r="K37" s="198">
        <f t="shared" si="13"/>
        <v>100</v>
      </c>
      <c r="L37" s="198">
        <f t="shared" si="13"/>
        <v>6790</v>
      </c>
      <c r="M37" s="198">
        <f t="shared" si="13"/>
        <v>11854</v>
      </c>
      <c r="N37" s="198">
        <f t="shared" si="13"/>
        <v>8090</v>
      </c>
      <c r="O37" s="198">
        <f t="shared" si="13"/>
        <v>25000</v>
      </c>
      <c r="P37" s="198">
        <f t="shared" si="13"/>
        <v>30000</v>
      </c>
      <c r="Q37" s="198">
        <f t="shared" si="13"/>
        <v>12000</v>
      </c>
      <c r="R37" s="198">
        <f t="shared" si="13"/>
        <v>11100</v>
      </c>
      <c r="S37" s="198">
        <f t="shared" si="13"/>
        <v>124831.68000000001</v>
      </c>
      <c r="T37" s="198">
        <f t="shared" si="13"/>
        <v>120478.45000000001</v>
      </c>
      <c r="U37" s="198">
        <f t="shared" si="13"/>
        <v>140972.86</v>
      </c>
      <c r="V37" s="198">
        <f t="shared" si="13"/>
        <v>93182.63</v>
      </c>
    </row>
    <row r="38" spans="2:22" ht="33" customHeight="1">
      <c r="B38" s="90" t="s">
        <v>202</v>
      </c>
      <c r="C38" s="174"/>
      <c r="D38" s="190"/>
      <c r="E38" s="174"/>
      <c r="F38" s="191"/>
      <c r="G38" s="163">
        <f aca="true" t="shared" si="14" ref="G38:J40">+S38-C38-K38-O38</f>
        <v>0</v>
      </c>
      <c r="H38" s="126">
        <f t="shared" si="14"/>
        <v>0</v>
      </c>
      <c r="I38" s="126">
        <f t="shared" si="14"/>
        <v>0</v>
      </c>
      <c r="J38" s="128">
        <f t="shared" si="14"/>
        <v>0</v>
      </c>
      <c r="K38" s="131"/>
      <c r="L38" s="133"/>
      <c r="M38" s="131"/>
      <c r="N38" s="133"/>
      <c r="O38" s="131"/>
      <c r="P38" s="133"/>
      <c r="Q38" s="131"/>
      <c r="R38" s="133"/>
      <c r="S38" s="174"/>
      <c r="T38" s="190">
        <v>0</v>
      </c>
      <c r="U38" s="131"/>
      <c r="V38" s="132"/>
    </row>
    <row r="39" spans="2:22" ht="22.5" customHeight="1">
      <c r="B39" s="117" t="s">
        <v>139</v>
      </c>
      <c r="C39" s="167">
        <v>0</v>
      </c>
      <c r="D39" s="167"/>
      <c r="E39" s="167"/>
      <c r="F39" s="167"/>
      <c r="G39" s="140">
        <f t="shared" si="14"/>
        <v>3089.49</v>
      </c>
      <c r="H39" s="140">
        <f t="shared" si="14"/>
        <v>830</v>
      </c>
      <c r="I39" s="140">
        <f t="shared" si="14"/>
        <v>830</v>
      </c>
      <c r="J39" s="140">
        <f t="shared" si="14"/>
        <v>792.62</v>
      </c>
      <c r="K39" s="184"/>
      <c r="L39" s="184"/>
      <c r="M39" s="184"/>
      <c r="N39" s="184"/>
      <c r="O39" s="184"/>
      <c r="P39" s="141"/>
      <c r="Q39" s="141"/>
      <c r="R39" s="141"/>
      <c r="S39" s="167">
        <v>3089.49</v>
      </c>
      <c r="T39" s="167">
        <v>830</v>
      </c>
      <c r="U39" s="141">
        <v>830</v>
      </c>
      <c r="V39" s="141">
        <v>792.62</v>
      </c>
    </row>
    <row r="40" spans="2:22" ht="19.5" customHeight="1">
      <c r="B40" s="117" t="s">
        <v>58</v>
      </c>
      <c r="C40" s="149">
        <v>0</v>
      </c>
      <c r="D40" s="149"/>
      <c r="E40" s="149"/>
      <c r="F40" s="149"/>
      <c r="G40" s="149">
        <f t="shared" si="14"/>
        <v>-7932.1</v>
      </c>
      <c r="H40" s="149">
        <f t="shared" si="14"/>
        <v>1825</v>
      </c>
      <c r="I40" s="149">
        <f t="shared" si="14"/>
        <v>1105</v>
      </c>
      <c r="J40" s="149">
        <f t="shared" si="14"/>
        <v>0</v>
      </c>
      <c r="K40" s="148">
        <v>9828.1</v>
      </c>
      <c r="L40" s="148">
        <v>2804</v>
      </c>
      <c r="M40" s="148">
        <v>511</v>
      </c>
      <c r="N40" s="148">
        <v>194.39</v>
      </c>
      <c r="O40" s="148"/>
      <c r="P40" s="148"/>
      <c r="Q40" s="148"/>
      <c r="R40" s="148"/>
      <c r="S40" s="149">
        <v>1896</v>
      </c>
      <c r="T40" s="149">
        <v>4629</v>
      </c>
      <c r="U40" s="148">
        <v>1616</v>
      </c>
      <c r="V40" s="148">
        <v>194.39</v>
      </c>
    </row>
    <row r="41" spans="2:22" ht="18">
      <c r="B41" s="87" t="s">
        <v>170</v>
      </c>
      <c r="C41" s="180">
        <f aca="true" t="shared" si="15" ref="C41:V41">SUM(C39:C40)</f>
        <v>0</v>
      </c>
      <c r="D41" s="180">
        <f t="shared" si="15"/>
        <v>0</v>
      </c>
      <c r="E41" s="180">
        <f t="shared" si="15"/>
        <v>0</v>
      </c>
      <c r="F41" s="180">
        <f t="shared" si="15"/>
        <v>0</v>
      </c>
      <c r="G41" s="180">
        <f t="shared" si="15"/>
        <v>-4842.610000000001</v>
      </c>
      <c r="H41" s="180">
        <f t="shared" si="15"/>
        <v>2655</v>
      </c>
      <c r="I41" s="180">
        <f t="shared" si="15"/>
        <v>1935</v>
      </c>
      <c r="J41" s="272">
        <f t="shared" si="15"/>
        <v>792.62</v>
      </c>
      <c r="K41" s="180">
        <f t="shared" si="15"/>
        <v>9828.1</v>
      </c>
      <c r="L41" s="273">
        <f t="shared" si="15"/>
        <v>2804</v>
      </c>
      <c r="M41" s="180">
        <f t="shared" si="15"/>
        <v>511</v>
      </c>
      <c r="N41" s="180">
        <f t="shared" si="15"/>
        <v>194.39</v>
      </c>
      <c r="O41" s="180">
        <f t="shared" si="15"/>
        <v>0</v>
      </c>
      <c r="P41" s="180">
        <f t="shared" si="15"/>
        <v>0</v>
      </c>
      <c r="Q41" s="180">
        <f t="shared" si="15"/>
        <v>0</v>
      </c>
      <c r="R41" s="272">
        <f t="shared" si="15"/>
        <v>0</v>
      </c>
      <c r="S41" s="180">
        <f t="shared" si="15"/>
        <v>4985.49</v>
      </c>
      <c r="T41" s="273">
        <f t="shared" si="15"/>
        <v>5459</v>
      </c>
      <c r="U41" s="180">
        <f t="shared" si="15"/>
        <v>2446</v>
      </c>
      <c r="V41" s="180">
        <f t="shared" si="15"/>
        <v>987.01</v>
      </c>
    </row>
    <row r="42" spans="2:22" ht="19.5" customHeight="1">
      <c r="B42" s="91" t="s">
        <v>203</v>
      </c>
      <c r="C42" s="199"/>
      <c r="D42" s="200"/>
      <c r="E42" s="200"/>
      <c r="F42" s="199"/>
      <c r="G42" s="163">
        <f aca="true" t="shared" si="16" ref="G42:J47">+S42-C42-K42-O42</f>
        <v>0</v>
      </c>
      <c r="H42" s="126">
        <f t="shared" si="16"/>
        <v>0</v>
      </c>
      <c r="I42" s="126">
        <f t="shared" si="16"/>
        <v>0</v>
      </c>
      <c r="J42" s="128">
        <f t="shared" si="16"/>
        <v>0</v>
      </c>
      <c r="K42" s="131"/>
      <c r="L42" s="133"/>
      <c r="M42" s="131"/>
      <c r="N42" s="131"/>
      <c r="O42" s="133"/>
      <c r="P42" s="131"/>
      <c r="Q42" s="131"/>
      <c r="R42" s="133"/>
      <c r="S42" s="200"/>
      <c r="T42" s="201"/>
      <c r="U42" s="131"/>
      <c r="V42" s="132"/>
    </row>
    <row r="43" spans="2:22" ht="18.75" customHeight="1">
      <c r="B43" s="92" t="s">
        <v>60</v>
      </c>
      <c r="C43" s="202">
        <v>0</v>
      </c>
      <c r="D43" s="203"/>
      <c r="E43" s="203"/>
      <c r="F43" s="202"/>
      <c r="G43" s="187">
        <f t="shared" si="16"/>
        <v>0</v>
      </c>
      <c r="H43" s="135">
        <f t="shared" si="16"/>
        <v>0</v>
      </c>
      <c r="I43" s="135">
        <f t="shared" si="16"/>
        <v>0</v>
      </c>
      <c r="J43" s="130">
        <f t="shared" si="16"/>
        <v>0</v>
      </c>
      <c r="K43" s="136"/>
      <c r="L43" s="138"/>
      <c r="M43" s="136"/>
      <c r="N43" s="136"/>
      <c r="O43" s="138"/>
      <c r="P43" s="136"/>
      <c r="Q43" s="136"/>
      <c r="R43" s="138"/>
      <c r="S43" s="203"/>
      <c r="T43" s="204"/>
      <c r="U43" s="136"/>
      <c r="V43" s="137"/>
    </row>
    <row r="44" spans="2:22" ht="17.25" customHeight="1">
      <c r="B44" s="116" t="s">
        <v>160</v>
      </c>
      <c r="C44" s="146"/>
      <c r="D44" s="146"/>
      <c r="E44" s="146"/>
      <c r="F44" s="146"/>
      <c r="G44" s="140">
        <f t="shared" si="16"/>
        <v>0</v>
      </c>
      <c r="H44" s="140">
        <f t="shared" si="16"/>
        <v>200</v>
      </c>
      <c r="I44" s="140">
        <f t="shared" si="16"/>
        <v>200</v>
      </c>
      <c r="J44" s="140">
        <f t="shared" si="16"/>
        <v>54.87</v>
      </c>
      <c r="K44" s="141"/>
      <c r="L44" s="141"/>
      <c r="M44" s="141"/>
      <c r="N44" s="141"/>
      <c r="O44" s="141"/>
      <c r="P44" s="141"/>
      <c r="Q44" s="141"/>
      <c r="R44" s="141"/>
      <c r="S44" s="146"/>
      <c r="T44" s="146">
        <v>200</v>
      </c>
      <c r="U44" s="141">
        <v>200</v>
      </c>
      <c r="V44" s="141">
        <v>54.87</v>
      </c>
    </row>
    <row r="45" spans="2:22" ht="21" customHeight="1">
      <c r="B45" s="118" t="s">
        <v>167</v>
      </c>
      <c r="C45" s="205"/>
      <c r="D45" s="205"/>
      <c r="E45" s="205"/>
      <c r="F45" s="205"/>
      <c r="G45" s="140">
        <f t="shared" si="16"/>
        <v>2424.01</v>
      </c>
      <c r="H45" s="140">
        <f t="shared" si="16"/>
        <v>2265</v>
      </c>
      <c r="I45" s="140">
        <f t="shared" si="16"/>
        <v>1312.17</v>
      </c>
      <c r="J45" s="140">
        <f t="shared" si="16"/>
        <v>1136.67</v>
      </c>
      <c r="K45" s="184"/>
      <c r="L45" s="184">
        <v>130</v>
      </c>
      <c r="M45" s="184"/>
      <c r="N45" s="184"/>
      <c r="O45" s="184"/>
      <c r="P45" s="184"/>
      <c r="Q45" s="184"/>
      <c r="R45" s="184"/>
      <c r="S45" s="205">
        <v>2424.01</v>
      </c>
      <c r="T45" s="205">
        <v>2395</v>
      </c>
      <c r="U45" s="184">
        <v>1312.17</v>
      </c>
      <c r="V45" s="184">
        <v>1136.67</v>
      </c>
    </row>
    <row r="46" spans="2:22" ht="17.25" customHeight="1">
      <c r="B46" s="118" t="s">
        <v>154</v>
      </c>
      <c r="C46" s="205"/>
      <c r="D46" s="205"/>
      <c r="E46" s="205"/>
      <c r="F46" s="205"/>
      <c r="G46" s="140">
        <f t="shared" si="16"/>
        <v>0</v>
      </c>
      <c r="H46" s="140">
        <f t="shared" si="16"/>
        <v>20.01</v>
      </c>
      <c r="I46" s="140">
        <f t="shared" si="16"/>
        <v>0</v>
      </c>
      <c r="J46" s="140">
        <f t="shared" si="16"/>
        <v>0</v>
      </c>
      <c r="K46" s="184"/>
      <c r="L46" s="184"/>
      <c r="M46" s="184"/>
      <c r="N46" s="184"/>
      <c r="O46" s="184"/>
      <c r="P46" s="184"/>
      <c r="Q46" s="184"/>
      <c r="R46" s="184"/>
      <c r="S46" s="205"/>
      <c r="T46" s="205">
        <v>20.01</v>
      </c>
      <c r="U46" s="184"/>
      <c r="V46" s="184"/>
    </row>
    <row r="47" spans="2:22" ht="18" customHeight="1">
      <c r="B47" s="93" t="s">
        <v>128</v>
      </c>
      <c r="C47" s="146">
        <v>101.76</v>
      </c>
      <c r="D47" s="146">
        <v>61.47</v>
      </c>
      <c r="E47" s="146">
        <v>61.47</v>
      </c>
      <c r="F47" s="146">
        <v>61.37</v>
      </c>
      <c r="G47" s="140">
        <f t="shared" si="16"/>
        <v>79.35000000000001</v>
      </c>
      <c r="H47" s="140">
        <f t="shared" si="16"/>
        <v>255.17000000000002</v>
      </c>
      <c r="I47" s="140">
        <f t="shared" si="16"/>
        <v>46.760000000000005</v>
      </c>
      <c r="J47" s="140">
        <f t="shared" si="16"/>
        <v>44.52</v>
      </c>
      <c r="K47" s="148"/>
      <c r="L47" s="148">
        <v>350.81</v>
      </c>
      <c r="M47" s="148"/>
      <c r="N47" s="148"/>
      <c r="O47" s="148"/>
      <c r="P47" s="148"/>
      <c r="Q47" s="148"/>
      <c r="R47" s="148"/>
      <c r="S47" s="146">
        <v>181.11</v>
      </c>
      <c r="T47" s="146">
        <v>667.45</v>
      </c>
      <c r="U47" s="148">
        <v>108.23</v>
      </c>
      <c r="V47" s="148">
        <v>105.89</v>
      </c>
    </row>
    <row r="48" spans="2:22" ht="18" customHeight="1">
      <c r="B48" s="93" t="s">
        <v>151</v>
      </c>
      <c r="C48" s="206"/>
      <c r="D48" s="207"/>
      <c r="E48" s="207"/>
      <c r="F48" s="206"/>
      <c r="G48" s="208">
        <f>+S48-C48-K48-O48</f>
        <v>0</v>
      </c>
      <c r="H48" s="209">
        <f>+T48-D48-L48-P48</f>
        <v>0</v>
      </c>
      <c r="I48" s="209"/>
      <c r="J48" s="210">
        <f>+V48-F48-N48-R48</f>
        <v>0</v>
      </c>
      <c r="K48" s="211"/>
      <c r="L48" s="212">
        <v>662.28</v>
      </c>
      <c r="M48" s="211">
        <v>17.54</v>
      </c>
      <c r="N48" s="211"/>
      <c r="O48" s="212"/>
      <c r="P48" s="211"/>
      <c r="Q48" s="211"/>
      <c r="R48" s="212"/>
      <c r="S48" s="207"/>
      <c r="T48" s="213">
        <v>662.28</v>
      </c>
      <c r="U48" s="211">
        <v>17.54</v>
      </c>
      <c r="V48" s="214"/>
    </row>
    <row r="49" spans="2:22" ht="17.25" customHeight="1">
      <c r="B49" s="94" t="s">
        <v>61</v>
      </c>
      <c r="C49" s="215">
        <f>C44+C45+C46+C47+C48</f>
        <v>101.76</v>
      </c>
      <c r="D49" s="215">
        <f aca="true" t="shared" si="17" ref="D49:V49">D44+D45+D46+D47+D48</f>
        <v>61.47</v>
      </c>
      <c r="E49" s="215">
        <f t="shared" si="17"/>
        <v>61.47</v>
      </c>
      <c r="F49" s="215">
        <f t="shared" si="17"/>
        <v>61.37</v>
      </c>
      <c r="G49" s="215">
        <f t="shared" si="17"/>
        <v>2503.36</v>
      </c>
      <c r="H49" s="215">
        <f t="shared" si="17"/>
        <v>2740.1800000000003</v>
      </c>
      <c r="I49" s="215">
        <f t="shared" si="17"/>
        <v>1558.93</v>
      </c>
      <c r="J49" s="215">
        <f t="shared" si="17"/>
        <v>1236.06</v>
      </c>
      <c r="K49" s="215">
        <f t="shared" si="17"/>
        <v>0</v>
      </c>
      <c r="L49" s="215">
        <f t="shared" si="17"/>
        <v>1143.09</v>
      </c>
      <c r="M49" s="215">
        <f t="shared" si="17"/>
        <v>17.54</v>
      </c>
      <c r="N49" s="215">
        <f t="shared" si="17"/>
        <v>0</v>
      </c>
      <c r="O49" s="215">
        <f t="shared" si="17"/>
        <v>0</v>
      </c>
      <c r="P49" s="215">
        <f t="shared" si="17"/>
        <v>0</v>
      </c>
      <c r="Q49" s="215">
        <f t="shared" si="17"/>
        <v>0</v>
      </c>
      <c r="R49" s="215">
        <f t="shared" si="17"/>
        <v>0</v>
      </c>
      <c r="S49" s="215">
        <f t="shared" si="17"/>
        <v>2605.1200000000003</v>
      </c>
      <c r="T49" s="215">
        <f t="shared" si="17"/>
        <v>3944.74</v>
      </c>
      <c r="U49" s="215">
        <f t="shared" si="17"/>
        <v>1637.94</v>
      </c>
      <c r="V49" s="215">
        <f t="shared" si="17"/>
        <v>1297.43</v>
      </c>
    </row>
    <row r="50" spans="2:22" ht="16.5" customHeight="1">
      <c r="B50" s="95" t="s">
        <v>30</v>
      </c>
      <c r="C50" s="215">
        <f aca="true" t="shared" si="18" ref="C50:U50">+C49</f>
        <v>101.76</v>
      </c>
      <c r="D50" s="215">
        <f t="shared" si="18"/>
        <v>61.47</v>
      </c>
      <c r="E50" s="215">
        <f t="shared" si="18"/>
        <v>61.47</v>
      </c>
      <c r="F50" s="215">
        <f t="shared" si="18"/>
        <v>61.37</v>
      </c>
      <c r="G50" s="215">
        <f t="shared" si="18"/>
        <v>2503.36</v>
      </c>
      <c r="H50" s="215">
        <f t="shared" si="18"/>
        <v>2740.1800000000003</v>
      </c>
      <c r="I50" s="215">
        <f t="shared" si="18"/>
        <v>1558.93</v>
      </c>
      <c r="J50" s="215">
        <f t="shared" si="18"/>
        <v>1236.06</v>
      </c>
      <c r="K50" s="215">
        <f t="shared" si="18"/>
        <v>0</v>
      </c>
      <c r="L50" s="215">
        <f t="shared" si="18"/>
        <v>1143.09</v>
      </c>
      <c r="M50" s="215">
        <f t="shared" si="18"/>
        <v>17.54</v>
      </c>
      <c r="N50" s="215">
        <f t="shared" si="18"/>
        <v>0</v>
      </c>
      <c r="O50" s="215">
        <f t="shared" si="18"/>
        <v>0</v>
      </c>
      <c r="P50" s="215">
        <f t="shared" si="18"/>
        <v>0</v>
      </c>
      <c r="Q50" s="215">
        <f t="shared" si="18"/>
        <v>0</v>
      </c>
      <c r="R50" s="215">
        <f t="shared" si="18"/>
        <v>0</v>
      </c>
      <c r="S50" s="215">
        <f t="shared" si="18"/>
        <v>2605.1200000000003</v>
      </c>
      <c r="T50" s="215">
        <f t="shared" si="18"/>
        <v>3944.74</v>
      </c>
      <c r="U50" s="215">
        <f t="shared" si="18"/>
        <v>1637.94</v>
      </c>
      <c r="V50" s="215">
        <f>+V49</f>
        <v>1297.43</v>
      </c>
    </row>
    <row r="51" spans="1:22" ht="20.25" customHeight="1">
      <c r="A51" s="55" t="s">
        <v>22</v>
      </c>
      <c r="B51" s="256" t="s">
        <v>4</v>
      </c>
      <c r="C51" s="146">
        <v>2622.88</v>
      </c>
      <c r="D51" s="216">
        <v>614.88</v>
      </c>
      <c r="E51" s="216">
        <v>614.88</v>
      </c>
      <c r="F51" s="216">
        <v>613.86</v>
      </c>
      <c r="G51" s="208">
        <f aca="true" t="shared" si="19" ref="G51:J52">+S51-C51-K51-O51</f>
        <v>10198.779999999999</v>
      </c>
      <c r="H51" s="209">
        <f t="shared" si="19"/>
        <v>4914.200000000001</v>
      </c>
      <c r="I51" s="209">
        <f t="shared" si="19"/>
        <v>4448.71</v>
      </c>
      <c r="J51" s="210">
        <f t="shared" si="19"/>
        <v>4448.710000000001</v>
      </c>
      <c r="K51" s="141"/>
      <c r="L51" s="171">
        <v>4350.01</v>
      </c>
      <c r="M51" s="171">
        <v>1595.82</v>
      </c>
      <c r="N51" s="171">
        <v>1595.82</v>
      </c>
      <c r="O51" s="171">
        <v>6500</v>
      </c>
      <c r="P51" s="171">
        <v>4000</v>
      </c>
      <c r="Q51" s="171"/>
      <c r="R51" s="172"/>
      <c r="S51" s="146">
        <v>19321.66</v>
      </c>
      <c r="T51" s="216">
        <v>13879.09</v>
      </c>
      <c r="U51" s="173">
        <v>6659.41</v>
      </c>
      <c r="V51" s="141">
        <v>6658.39</v>
      </c>
    </row>
    <row r="52" spans="2:22" ht="20.25" customHeight="1">
      <c r="B52" s="78" t="s">
        <v>62</v>
      </c>
      <c r="C52" s="155"/>
      <c r="D52" s="153"/>
      <c r="E52" s="217"/>
      <c r="F52" s="154"/>
      <c r="G52" s="135">
        <f t="shared" si="19"/>
        <v>3014.51</v>
      </c>
      <c r="H52" s="129">
        <f t="shared" si="19"/>
        <v>3342</v>
      </c>
      <c r="I52" s="129">
        <f t="shared" si="19"/>
        <v>129.83000000000004</v>
      </c>
      <c r="J52" s="130">
        <f t="shared" si="19"/>
        <v>129.82999999999998</v>
      </c>
      <c r="K52" s="136">
        <v>2578</v>
      </c>
      <c r="L52" s="138">
        <v>90.02</v>
      </c>
      <c r="M52" s="139">
        <v>513.76</v>
      </c>
      <c r="N52" s="139">
        <v>127.24</v>
      </c>
      <c r="O52" s="139"/>
      <c r="P52" s="139"/>
      <c r="Q52" s="139"/>
      <c r="R52" s="139"/>
      <c r="S52" s="153">
        <v>5592.51</v>
      </c>
      <c r="T52" s="154">
        <v>3432.02</v>
      </c>
      <c r="U52" s="139">
        <v>643.59</v>
      </c>
      <c r="V52" s="136">
        <v>257.07</v>
      </c>
    </row>
    <row r="53" spans="2:22" ht="18" customHeight="1">
      <c r="B53" s="96" t="s">
        <v>31</v>
      </c>
      <c r="C53" s="218">
        <f>SUM(+C50+C51+C52)</f>
        <v>2724.6400000000003</v>
      </c>
      <c r="D53" s="218">
        <f aca="true" t="shared" si="20" ref="D53:V53">SUM(+D50+D51+D52)</f>
        <v>676.35</v>
      </c>
      <c r="E53" s="218">
        <f t="shared" si="20"/>
        <v>676.35</v>
      </c>
      <c r="F53" s="218">
        <f t="shared" si="20"/>
        <v>675.23</v>
      </c>
      <c r="G53" s="218">
        <f t="shared" si="20"/>
        <v>15716.65</v>
      </c>
      <c r="H53" s="218">
        <f t="shared" si="20"/>
        <v>10996.380000000001</v>
      </c>
      <c r="I53" s="218">
        <f t="shared" si="20"/>
        <v>6137.47</v>
      </c>
      <c r="J53" s="218">
        <f t="shared" si="20"/>
        <v>5814.6</v>
      </c>
      <c r="K53" s="218">
        <f t="shared" si="20"/>
        <v>2578</v>
      </c>
      <c r="L53" s="218">
        <f t="shared" si="20"/>
        <v>5583.120000000001</v>
      </c>
      <c r="M53" s="218">
        <f t="shared" si="20"/>
        <v>2127.12</v>
      </c>
      <c r="N53" s="218">
        <f t="shared" si="20"/>
        <v>1723.06</v>
      </c>
      <c r="O53" s="218">
        <f t="shared" si="20"/>
        <v>6500</v>
      </c>
      <c r="P53" s="218">
        <f t="shared" si="20"/>
        <v>4000</v>
      </c>
      <c r="Q53" s="218">
        <f t="shared" si="20"/>
        <v>0</v>
      </c>
      <c r="R53" s="218">
        <f t="shared" si="20"/>
        <v>0</v>
      </c>
      <c r="S53" s="218">
        <f t="shared" si="20"/>
        <v>27519.29</v>
      </c>
      <c r="T53" s="218">
        <f t="shared" si="20"/>
        <v>21255.850000000002</v>
      </c>
      <c r="U53" s="218">
        <f t="shared" si="20"/>
        <v>8940.94</v>
      </c>
      <c r="V53" s="150">
        <f t="shared" si="20"/>
        <v>8212.890000000001</v>
      </c>
    </row>
    <row r="54" spans="2:22" ht="20.25" customHeight="1">
      <c r="B54" s="96" t="s">
        <v>5</v>
      </c>
      <c r="C54" s="150">
        <f aca="true" t="shared" si="21" ref="C54:V54">SUM(C19+C20+C21+C25+C29+C32+C37+C41+C53)</f>
        <v>44451.01</v>
      </c>
      <c r="D54" s="150">
        <f t="shared" si="21"/>
        <v>18927.93</v>
      </c>
      <c r="E54" s="150">
        <f t="shared" si="21"/>
        <v>25669.449999999997</v>
      </c>
      <c r="F54" s="150">
        <f t="shared" si="21"/>
        <v>22685.149999999998</v>
      </c>
      <c r="G54" s="150">
        <f t="shared" si="21"/>
        <v>257825.78</v>
      </c>
      <c r="H54" s="150">
        <f t="shared" si="21"/>
        <v>249862.51</v>
      </c>
      <c r="I54" s="150">
        <f t="shared" si="21"/>
        <v>241092.42</v>
      </c>
      <c r="J54" s="150">
        <f t="shared" si="21"/>
        <v>179729.94</v>
      </c>
      <c r="K54" s="150">
        <f t="shared" si="21"/>
        <v>52015.76</v>
      </c>
      <c r="L54" s="150">
        <f t="shared" si="21"/>
        <v>111391.69999999998</v>
      </c>
      <c r="M54" s="150">
        <f t="shared" si="21"/>
        <v>92522.22</v>
      </c>
      <c r="N54" s="150">
        <f t="shared" si="21"/>
        <v>74124.64</v>
      </c>
      <c r="O54" s="150">
        <f t="shared" si="21"/>
        <v>74073</v>
      </c>
      <c r="P54" s="150">
        <f t="shared" si="21"/>
        <v>81427.97</v>
      </c>
      <c r="Q54" s="150">
        <f t="shared" si="21"/>
        <v>24203.72</v>
      </c>
      <c r="R54" s="150">
        <f t="shared" si="21"/>
        <v>22571.34</v>
      </c>
      <c r="S54" s="150">
        <f t="shared" si="21"/>
        <v>428365.55</v>
      </c>
      <c r="T54" s="150">
        <f t="shared" si="21"/>
        <v>461610.11</v>
      </c>
      <c r="U54" s="150">
        <f t="shared" si="21"/>
        <v>383487.81</v>
      </c>
      <c r="V54" s="150">
        <f t="shared" si="21"/>
        <v>299111.07000000007</v>
      </c>
    </row>
    <row r="55" spans="2:22" ht="18.75" customHeight="1">
      <c r="B55" s="97" t="s">
        <v>204</v>
      </c>
      <c r="C55" s="146"/>
      <c r="D55" s="216"/>
      <c r="E55" s="216"/>
      <c r="F55" s="216"/>
      <c r="G55" s="140">
        <f aca="true" t="shared" si="22" ref="G55:J57">+S55-C55-K55-O55</f>
        <v>0</v>
      </c>
      <c r="H55" s="169">
        <f t="shared" si="22"/>
        <v>0</v>
      </c>
      <c r="I55" s="169">
        <f t="shared" si="22"/>
        <v>0</v>
      </c>
      <c r="J55" s="170">
        <f t="shared" si="22"/>
        <v>0</v>
      </c>
      <c r="K55" s="141"/>
      <c r="L55" s="171"/>
      <c r="M55" s="171"/>
      <c r="N55" s="171"/>
      <c r="O55" s="171"/>
      <c r="P55" s="171"/>
      <c r="Q55" s="171"/>
      <c r="R55" s="172"/>
      <c r="S55" s="146">
        <v>0</v>
      </c>
      <c r="T55" s="216"/>
      <c r="U55" s="173"/>
      <c r="V55" s="141"/>
    </row>
    <row r="56" spans="1:22" ht="20.25" customHeight="1">
      <c r="A56" s="55" t="s">
        <v>22</v>
      </c>
      <c r="B56" s="98" t="s">
        <v>6</v>
      </c>
      <c r="C56" s="207"/>
      <c r="D56" s="213"/>
      <c r="E56" s="213"/>
      <c r="F56" s="213"/>
      <c r="G56" s="209">
        <f t="shared" si="22"/>
        <v>0</v>
      </c>
      <c r="H56" s="219">
        <f t="shared" si="22"/>
        <v>0</v>
      </c>
      <c r="I56" s="219">
        <f t="shared" si="22"/>
        <v>0</v>
      </c>
      <c r="J56" s="210">
        <f t="shared" si="22"/>
        <v>0</v>
      </c>
      <c r="K56" s="220"/>
      <c r="L56" s="221"/>
      <c r="M56" s="221"/>
      <c r="N56" s="221"/>
      <c r="O56" s="221"/>
      <c r="P56" s="221"/>
      <c r="Q56" s="221"/>
      <c r="R56" s="222"/>
      <c r="S56" s="207">
        <v>0</v>
      </c>
      <c r="T56" s="213"/>
      <c r="U56" s="223"/>
      <c r="V56" s="220"/>
    </row>
    <row r="57" spans="2:22" ht="18">
      <c r="B57" s="93" t="s">
        <v>178</v>
      </c>
      <c r="C57" s="146"/>
      <c r="D57" s="146"/>
      <c r="E57" s="146"/>
      <c r="F57" s="146"/>
      <c r="G57" s="140">
        <f t="shared" si="22"/>
        <v>7874.8499999999985</v>
      </c>
      <c r="H57" s="140">
        <f t="shared" si="22"/>
        <v>12012.830000000002</v>
      </c>
      <c r="I57" s="140">
        <f t="shared" si="22"/>
        <v>3474.8099999999977</v>
      </c>
      <c r="J57" s="140">
        <f t="shared" si="22"/>
        <v>3279.7100000000064</v>
      </c>
      <c r="K57" s="141">
        <v>27090.78</v>
      </c>
      <c r="L57" s="141">
        <v>47108.65</v>
      </c>
      <c r="M57" s="141">
        <v>66857.48</v>
      </c>
      <c r="N57" s="141">
        <v>65567.37</v>
      </c>
      <c r="O57" s="141"/>
      <c r="P57" s="141"/>
      <c r="Q57" s="141"/>
      <c r="R57" s="141"/>
      <c r="S57" s="146">
        <v>34965.63</v>
      </c>
      <c r="T57" s="146">
        <v>59121.48</v>
      </c>
      <c r="U57" s="141">
        <v>70332.29</v>
      </c>
      <c r="V57" s="141">
        <v>68847.08</v>
      </c>
    </row>
    <row r="58" spans="2:22" ht="18">
      <c r="B58" s="93" t="s">
        <v>179</v>
      </c>
      <c r="C58" s="146">
        <v>4226.38</v>
      </c>
      <c r="D58" s="146">
        <v>950.08</v>
      </c>
      <c r="E58" s="146">
        <v>950</v>
      </c>
      <c r="F58" s="146">
        <v>946.56</v>
      </c>
      <c r="G58" s="140">
        <f aca="true" t="shared" si="23" ref="G58:J62">+S58-C58-K58-O58</f>
        <v>-8140.129999999997</v>
      </c>
      <c r="H58" s="140">
        <f t="shared" si="23"/>
        <v>17420.71</v>
      </c>
      <c r="I58" s="140">
        <f t="shared" si="23"/>
        <v>13065.46</v>
      </c>
      <c r="J58" s="140">
        <f t="shared" si="23"/>
        <v>12050.199999999997</v>
      </c>
      <c r="K58" s="141">
        <v>41524.09</v>
      </c>
      <c r="L58" s="141">
        <v>22872.86</v>
      </c>
      <c r="M58" s="141">
        <v>20088.43</v>
      </c>
      <c r="N58" s="141">
        <v>14748.16</v>
      </c>
      <c r="O58" s="141"/>
      <c r="P58" s="141"/>
      <c r="Q58" s="141"/>
      <c r="R58" s="141"/>
      <c r="S58" s="146">
        <v>37610.34</v>
      </c>
      <c r="T58" s="146">
        <v>41243.65</v>
      </c>
      <c r="U58" s="141">
        <v>34103.89</v>
      </c>
      <c r="V58" s="141">
        <v>27744.92</v>
      </c>
    </row>
    <row r="59" spans="2:22" ht="18">
      <c r="B59" s="93" t="s">
        <v>180</v>
      </c>
      <c r="C59" s="146"/>
      <c r="D59" s="146"/>
      <c r="E59" s="146"/>
      <c r="F59" s="146"/>
      <c r="G59" s="140">
        <f t="shared" si="23"/>
        <v>8331.49</v>
      </c>
      <c r="H59" s="140">
        <f t="shared" si="23"/>
        <v>7865.89</v>
      </c>
      <c r="I59" s="140">
        <f t="shared" si="23"/>
        <v>7607.87</v>
      </c>
      <c r="J59" s="140">
        <f t="shared" si="23"/>
        <v>7377.76</v>
      </c>
      <c r="K59" s="141"/>
      <c r="L59" s="141"/>
      <c r="M59" s="141"/>
      <c r="N59" s="141"/>
      <c r="O59" s="141"/>
      <c r="P59" s="141"/>
      <c r="Q59" s="141"/>
      <c r="R59" s="141"/>
      <c r="S59" s="146">
        <v>8331.49</v>
      </c>
      <c r="T59" s="146">
        <v>7865.89</v>
      </c>
      <c r="U59" s="141">
        <v>7607.87</v>
      </c>
      <c r="V59" s="141">
        <v>7377.76</v>
      </c>
    </row>
    <row r="60" spans="2:22" ht="18">
      <c r="B60" s="93" t="s">
        <v>207</v>
      </c>
      <c r="C60" s="146"/>
      <c r="D60" s="146"/>
      <c r="E60" s="146"/>
      <c r="F60" s="146"/>
      <c r="G60" s="140">
        <f aca="true" t="shared" si="24" ref="G60:J61">+S60-C60-K60-O60</f>
        <v>513.27</v>
      </c>
      <c r="H60" s="140">
        <f t="shared" si="24"/>
        <v>201.82</v>
      </c>
      <c r="I60" s="140">
        <f t="shared" si="24"/>
        <v>86.89</v>
      </c>
      <c r="J60" s="140">
        <f t="shared" si="24"/>
        <v>0</v>
      </c>
      <c r="K60" s="141"/>
      <c r="L60" s="141"/>
      <c r="M60" s="141"/>
      <c r="N60" s="141"/>
      <c r="O60" s="141"/>
      <c r="P60" s="141"/>
      <c r="Q60" s="141"/>
      <c r="R60" s="141"/>
      <c r="S60" s="146">
        <v>513.27</v>
      </c>
      <c r="T60" s="146">
        <v>201.82</v>
      </c>
      <c r="U60" s="141">
        <v>86.89</v>
      </c>
      <c r="V60" s="141"/>
    </row>
    <row r="61" spans="2:22" ht="18">
      <c r="B61" s="93" t="s">
        <v>208</v>
      </c>
      <c r="C61" s="146"/>
      <c r="D61" s="146"/>
      <c r="E61" s="146"/>
      <c r="F61" s="146"/>
      <c r="G61" s="140">
        <f t="shared" si="24"/>
        <v>927.35</v>
      </c>
      <c r="H61" s="140">
        <f t="shared" si="24"/>
        <v>833.86</v>
      </c>
      <c r="I61" s="140">
        <f t="shared" si="24"/>
        <v>768.85</v>
      </c>
      <c r="J61" s="140">
        <f t="shared" si="24"/>
        <v>433.45</v>
      </c>
      <c r="K61" s="141"/>
      <c r="L61" s="141"/>
      <c r="M61" s="141"/>
      <c r="N61" s="141"/>
      <c r="O61" s="141"/>
      <c r="P61" s="141"/>
      <c r="Q61" s="141"/>
      <c r="R61" s="141"/>
      <c r="S61" s="146">
        <v>927.35</v>
      </c>
      <c r="T61" s="146">
        <v>833.86</v>
      </c>
      <c r="U61" s="141">
        <v>768.85</v>
      </c>
      <c r="V61" s="141">
        <v>433.45</v>
      </c>
    </row>
    <row r="62" spans="2:22" ht="18">
      <c r="B62" s="93" t="s">
        <v>209</v>
      </c>
      <c r="C62" s="146">
        <v>79.85</v>
      </c>
      <c r="D62" s="146">
        <v>30</v>
      </c>
      <c r="E62" s="146">
        <v>30</v>
      </c>
      <c r="F62" s="146">
        <v>30</v>
      </c>
      <c r="G62" s="140">
        <f t="shared" si="23"/>
        <v>4560.879999999999</v>
      </c>
      <c r="H62" s="140">
        <f t="shared" si="23"/>
        <v>8189.780000000001</v>
      </c>
      <c r="I62" s="140">
        <f t="shared" si="23"/>
        <v>4708.17</v>
      </c>
      <c r="J62" s="140">
        <f t="shared" si="23"/>
        <v>3278.79</v>
      </c>
      <c r="K62" s="141"/>
      <c r="L62" s="141">
        <v>600.01</v>
      </c>
      <c r="M62" s="141">
        <v>1463.5</v>
      </c>
      <c r="N62" s="141">
        <v>1364.88</v>
      </c>
      <c r="O62" s="141">
        <v>1500</v>
      </c>
      <c r="P62" s="141">
        <v>1500</v>
      </c>
      <c r="Q62" s="141"/>
      <c r="R62" s="141"/>
      <c r="S62" s="146">
        <v>6140.73</v>
      </c>
      <c r="T62" s="146">
        <v>10319.79</v>
      </c>
      <c r="U62" s="141">
        <v>6201.67</v>
      </c>
      <c r="V62" s="141">
        <v>4673.67</v>
      </c>
    </row>
    <row r="63" spans="2:22" ht="18.75" customHeight="1">
      <c r="B63" s="100" t="s">
        <v>45</v>
      </c>
      <c r="C63" s="150">
        <f aca="true" t="shared" si="25" ref="C63:U63">SUM(C57:C62)</f>
        <v>4306.2300000000005</v>
      </c>
      <c r="D63" s="150">
        <f t="shared" si="25"/>
        <v>980.08</v>
      </c>
      <c r="E63" s="150">
        <f t="shared" si="25"/>
        <v>980</v>
      </c>
      <c r="F63" s="150">
        <f t="shared" si="25"/>
        <v>976.56</v>
      </c>
      <c r="G63" s="150">
        <f t="shared" si="25"/>
        <v>14067.710000000001</v>
      </c>
      <c r="H63" s="150">
        <f t="shared" si="25"/>
        <v>46524.89</v>
      </c>
      <c r="I63" s="150">
        <f t="shared" si="25"/>
        <v>29712.049999999996</v>
      </c>
      <c r="J63" s="150">
        <f t="shared" si="25"/>
        <v>26419.910000000007</v>
      </c>
      <c r="K63" s="150">
        <f t="shared" si="25"/>
        <v>68614.87</v>
      </c>
      <c r="L63" s="150">
        <f t="shared" si="25"/>
        <v>70581.52</v>
      </c>
      <c r="M63" s="150">
        <f t="shared" si="25"/>
        <v>88409.41</v>
      </c>
      <c r="N63" s="150">
        <f t="shared" si="25"/>
        <v>81680.41</v>
      </c>
      <c r="O63" s="150">
        <f t="shared" si="25"/>
        <v>1500</v>
      </c>
      <c r="P63" s="150">
        <f t="shared" si="25"/>
        <v>1500</v>
      </c>
      <c r="Q63" s="150">
        <f t="shared" si="25"/>
        <v>0</v>
      </c>
      <c r="R63" s="150">
        <f t="shared" si="25"/>
        <v>0</v>
      </c>
      <c r="S63" s="150">
        <f t="shared" si="25"/>
        <v>88488.81000000001</v>
      </c>
      <c r="T63" s="150">
        <f t="shared" si="25"/>
        <v>119586.49000000002</v>
      </c>
      <c r="U63" s="150">
        <f t="shared" si="25"/>
        <v>119101.45999999999</v>
      </c>
      <c r="V63" s="150">
        <f>SUM(V57:V62)</f>
        <v>109076.87999999999</v>
      </c>
    </row>
    <row r="64" spans="2:22" ht="18">
      <c r="B64" s="101" t="s">
        <v>7</v>
      </c>
      <c r="C64" s="200"/>
      <c r="D64" s="199"/>
      <c r="E64" s="200"/>
      <c r="F64" s="224"/>
      <c r="G64" s="163">
        <f aca="true" t="shared" si="26" ref="G64:J66">+S64-C64-K64-O64</f>
        <v>0</v>
      </c>
      <c r="H64" s="126">
        <f t="shared" si="26"/>
        <v>0</v>
      </c>
      <c r="I64" s="126">
        <f t="shared" si="26"/>
        <v>0</v>
      </c>
      <c r="J64" s="128">
        <f t="shared" si="26"/>
        <v>0</v>
      </c>
      <c r="K64" s="131"/>
      <c r="L64" s="132"/>
      <c r="M64" s="131"/>
      <c r="N64" s="133"/>
      <c r="O64" s="131"/>
      <c r="P64" s="133"/>
      <c r="Q64" s="131"/>
      <c r="R64" s="133"/>
      <c r="S64" s="200"/>
      <c r="T64" s="199"/>
      <c r="U64" s="131"/>
      <c r="V64" s="132"/>
    </row>
    <row r="65" spans="2:22" ht="17.25" customHeight="1">
      <c r="B65" s="93" t="s">
        <v>182</v>
      </c>
      <c r="C65" s="146">
        <v>1270.92</v>
      </c>
      <c r="D65" s="146">
        <v>669</v>
      </c>
      <c r="E65" s="146">
        <v>669</v>
      </c>
      <c r="F65" s="146">
        <v>668.99</v>
      </c>
      <c r="G65" s="140">
        <f t="shared" si="26"/>
        <v>3525.3999999999996</v>
      </c>
      <c r="H65" s="140">
        <f t="shared" si="26"/>
        <v>2551.51</v>
      </c>
      <c r="I65" s="140">
        <f t="shared" si="26"/>
        <v>2172.35</v>
      </c>
      <c r="J65" s="140">
        <f t="shared" si="26"/>
        <v>2129.37</v>
      </c>
      <c r="K65" s="141"/>
      <c r="L65" s="141">
        <v>1000</v>
      </c>
      <c r="M65" s="141"/>
      <c r="N65" s="141"/>
      <c r="O65" s="141"/>
      <c r="P65" s="141"/>
      <c r="Q65" s="141"/>
      <c r="R65" s="141"/>
      <c r="S65" s="146">
        <v>4796.32</v>
      </c>
      <c r="T65" s="146">
        <v>4220.51</v>
      </c>
      <c r="U65" s="141">
        <v>2841.35</v>
      </c>
      <c r="V65" s="141">
        <v>2798.36</v>
      </c>
    </row>
    <row r="66" spans="2:22" ht="17.25" customHeight="1">
      <c r="B66" s="93" t="s">
        <v>183</v>
      </c>
      <c r="C66" s="146">
        <v>2275.09</v>
      </c>
      <c r="D66" s="146">
        <v>885</v>
      </c>
      <c r="E66" s="146">
        <v>922.29</v>
      </c>
      <c r="F66" s="146">
        <v>913.11</v>
      </c>
      <c r="G66" s="140">
        <f t="shared" si="26"/>
        <v>1172.3399999999997</v>
      </c>
      <c r="H66" s="140">
        <f t="shared" si="26"/>
        <v>279.2599999999999</v>
      </c>
      <c r="I66" s="140">
        <f t="shared" si="26"/>
        <v>568.26</v>
      </c>
      <c r="J66" s="140">
        <f t="shared" si="26"/>
        <v>568.26</v>
      </c>
      <c r="K66" s="141"/>
      <c r="L66" s="141">
        <v>244.86</v>
      </c>
      <c r="M66" s="141">
        <v>167.01</v>
      </c>
      <c r="N66" s="141">
        <v>147.89</v>
      </c>
      <c r="O66" s="141"/>
      <c r="P66" s="141"/>
      <c r="Q66" s="141"/>
      <c r="R66" s="141"/>
      <c r="S66" s="146">
        <v>3447.43</v>
      </c>
      <c r="T66" s="146">
        <v>1409.12</v>
      </c>
      <c r="U66" s="141">
        <v>1657.56</v>
      </c>
      <c r="V66" s="141">
        <v>1629.26</v>
      </c>
    </row>
    <row r="67" spans="2:22" ht="19.5" customHeight="1">
      <c r="B67" s="102" t="s">
        <v>32</v>
      </c>
      <c r="C67" s="225">
        <f>SUM(C64:C66)</f>
        <v>3546.01</v>
      </c>
      <c r="D67" s="225">
        <f aca="true" t="shared" si="27" ref="D67:V67">SUM(D64:D66)</f>
        <v>1554</v>
      </c>
      <c r="E67" s="225">
        <f t="shared" si="27"/>
        <v>1591.29</v>
      </c>
      <c r="F67" s="225">
        <f t="shared" si="27"/>
        <v>1582.1</v>
      </c>
      <c r="G67" s="225">
        <f t="shared" si="27"/>
        <v>4697.74</v>
      </c>
      <c r="H67" s="225">
        <f t="shared" si="27"/>
        <v>2830.77</v>
      </c>
      <c r="I67" s="225">
        <f t="shared" si="27"/>
        <v>2740.6099999999997</v>
      </c>
      <c r="J67" s="225">
        <f t="shared" si="27"/>
        <v>2697.63</v>
      </c>
      <c r="K67" s="225">
        <f t="shared" si="27"/>
        <v>0</v>
      </c>
      <c r="L67" s="226">
        <f t="shared" si="27"/>
        <v>1244.8600000000001</v>
      </c>
      <c r="M67" s="225">
        <f t="shared" si="27"/>
        <v>167.01</v>
      </c>
      <c r="N67" s="225">
        <f t="shared" si="27"/>
        <v>147.89</v>
      </c>
      <c r="O67" s="225">
        <f t="shared" si="27"/>
        <v>0</v>
      </c>
      <c r="P67" s="225">
        <f t="shared" si="27"/>
        <v>0</v>
      </c>
      <c r="Q67" s="225">
        <f t="shared" si="27"/>
        <v>0</v>
      </c>
      <c r="R67" s="227">
        <f t="shared" si="27"/>
        <v>0</v>
      </c>
      <c r="S67" s="225">
        <f t="shared" si="27"/>
        <v>8243.75</v>
      </c>
      <c r="T67" s="226">
        <f t="shared" si="27"/>
        <v>5629.63</v>
      </c>
      <c r="U67" s="225">
        <f t="shared" si="27"/>
        <v>4498.91</v>
      </c>
      <c r="V67" s="225">
        <f t="shared" si="27"/>
        <v>4427.62</v>
      </c>
    </row>
    <row r="68" spans="2:22" ht="18">
      <c r="B68" s="78" t="s">
        <v>184</v>
      </c>
      <c r="C68" s="228">
        <v>230.46</v>
      </c>
      <c r="D68" s="229">
        <v>60</v>
      </c>
      <c r="E68" s="229">
        <v>60</v>
      </c>
      <c r="F68" s="229">
        <v>58</v>
      </c>
      <c r="G68" s="135">
        <f>+S68-C68-K68-O68</f>
        <v>2637.5099999999998</v>
      </c>
      <c r="H68" s="129">
        <f>+T68-D68-L68-P68</f>
        <v>1484.83</v>
      </c>
      <c r="I68" s="129">
        <f>+U68-E68-M68-Q68</f>
        <v>1265.45</v>
      </c>
      <c r="J68" s="130">
        <f>+V68-F68-N68-R68</f>
        <v>1195.89</v>
      </c>
      <c r="K68" s="136">
        <v>22.75</v>
      </c>
      <c r="L68" s="137">
        <v>512.75</v>
      </c>
      <c r="M68" s="137">
        <v>500.08</v>
      </c>
      <c r="N68" s="137">
        <v>500.06</v>
      </c>
      <c r="O68" s="137"/>
      <c r="P68" s="137"/>
      <c r="Q68" s="137"/>
      <c r="R68" s="138"/>
      <c r="S68" s="228">
        <v>2890.72</v>
      </c>
      <c r="T68" s="229">
        <v>2057.58</v>
      </c>
      <c r="U68" s="139">
        <v>1825.53</v>
      </c>
      <c r="V68" s="220">
        <v>1753.95</v>
      </c>
    </row>
    <row r="69" spans="2:22" ht="36">
      <c r="B69" s="115" t="s">
        <v>36</v>
      </c>
      <c r="C69" s="150">
        <f>SUM(C63+C67+C68)</f>
        <v>8082.700000000001</v>
      </c>
      <c r="D69" s="150">
        <f aca="true" t="shared" si="28" ref="D69:V69">SUM(D63+D67+D68)</f>
        <v>2594.08</v>
      </c>
      <c r="E69" s="150">
        <f t="shared" si="28"/>
        <v>2631.29</v>
      </c>
      <c r="F69" s="150">
        <f t="shared" si="28"/>
        <v>2616.66</v>
      </c>
      <c r="G69" s="150">
        <f t="shared" si="28"/>
        <v>21402.96</v>
      </c>
      <c r="H69" s="150">
        <f t="shared" si="28"/>
        <v>50840.49</v>
      </c>
      <c r="I69" s="150">
        <f t="shared" si="28"/>
        <v>33718.10999999999</v>
      </c>
      <c r="J69" s="150">
        <f t="shared" si="28"/>
        <v>30313.430000000008</v>
      </c>
      <c r="K69" s="150">
        <f t="shared" si="28"/>
        <v>68637.62</v>
      </c>
      <c r="L69" s="150">
        <f t="shared" si="28"/>
        <v>72339.13</v>
      </c>
      <c r="M69" s="150">
        <f t="shared" si="28"/>
        <v>89076.5</v>
      </c>
      <c r="N69" s="150">
        <f t="shared" si="28"/>
        <v>82328.36</v>
      </c>
      <c r="O69" s="150">
        <f t="shared" si="28"/>
        <v>1500</v>
      </c>
      <c r="P69" s="150">
        <f t="shared" si="28"/>
        <v>1500</v>
      </c>
      <c r="Q69" s="150">
        <f t="shared" si="28"/>
        <v>0</v>
      </c>
      <c r="R69" s="150">
        <f t="shared" si="28"/>
        <v>0</v>
      </c>
      <c r="S69" s="150">
        <f t="shared" si="28"/>
        <v>99623.28000000001</v>
      </c>
      <c r="T69" s="150">
        <f t="shared" si="28"/>
        <v>127273.70000000003</v>
      </c>
      <c r="U69" s="150">
        <f t="shared" si="28"/>
        <v>125425.9</v>
      </c>
      <c r="V69" s="150">
        <f t="shared" si="28"/>
        <v>115258.44999999998</v>
      </c>
    </row>
    <row r="70" spans="2:22" ht="17.25" customHeight="1">
      <c r="B70" s="90" t="s">
        <v>185</v>
      </c>
      <c r="C70" s="230"/>
      <c r="D70" s="231"/>
      <c r="E70" s="231"/>
      <c r="F70" s="230"/>
      <c r="G70" s="126">
        <f aca="true" t="shared" si="29" ref="G70:J73">+S70-C70-K70-O70</f>
        <v>0</v>
      </c>
      <c r="H70" s="128">
        <f t="shared" si="29"/>
        <v>0</v>
      </c>
      <c r="I70" s="126">
        <f t="shared" si="29"/>
        <v>0</v>
      </c>
      <c r="J70" s="128">
        <f t="shared" si="29"/>
        <v>0</v>
      </c>
      <c r="K70" s="131"/>
      <c r="L70" s="133"/>
      <c r="M70" s="131"/>
      <c r="N70" s="133"/>
      <c r="O70" s="131"/>
      <c r="P70" s="133"/>
      <c r="Q70" s="131"/>
      <c r="R70" s="133"/>
      <c r="S70" s="231"/>
      <c r="T70" s="230"/>
      <c r="U70" s="131"/>
      <c r="V70" s="132"/>
    </row>
    <row r="71" spans="2:22" ht="18.75" customHeight="1">
      <c r="B71" s="117" t="s">
        <v>155</v>
      </c>
      <c r="C71" s="146">
        <v>3556.93</v>
      </c>
      <c r="D71" s="146">
        <v>3433.2</v>
      </c>
      <c r="E71" s="146">
        <v>3284.85</v>
      </c>
      <c r="F71" s="146">
        <v>3253.32</v>
      </c>
      <c r="G71" s="140">
        <f t="shared" si="29"/>
        <v>13501.099999999999</v>
      </c>
      <c r="H71" s="140">
        <f t="shared" si="29"/>
        <v>13006.31</v>
      </c>
      <c r="I71" s="140">
        <f t="shared" si="29"/>
        <v>9547.590000000002</v>
      </c>
      <c r="J71" s="140">
        <f t="shared" si="29"/>
        <v>8971.07</v>
      </c>
      <c r="K71" s="141">
        <v>5133.5</v>
      </c>
      <c r="L71" s="141">
        <v>14397.39</v>
      </c>
      <c r="M71" s="141">
        <v>16229.06</v>
      </c>
      <c r="N71" s="141">
        <v>14606.96</v>
      </c>
      <c r="O71" s="141">
        <v>5679</v>
      </c>
      <c r="P71" s="141">
        <v>0.01</v>
      </c>
      <c r="Q71" s="141"/>
      <c r="R71" s="141"/>
      <c r="S71" s="146">
        <v>27870.53</v>
      </c>
      <c r="T71" s="146">
        <v>30836.91</v>
      </c>
      <c r="U71" s="141">
        <v>29061.5</v>
      </c>
      <c r="V71" s="141">
        <v>26831.35</v>
      </c>
    </row>
    <row r="72" spans="2:22" ht="18" customHeight="1">
      <c r="B72" s="117" t="s">
        <v>127</v>
      </c>
      <c r="C72" s="146"/>
      <c r="D72" s="146"/>
      <c r="E72" s="146"/>
      <c r="F72" s="146"/>
      <c r="G72" s="140">
        <f>+S72-C72-K72-O72</f>
        <v>23848.97</v>
      </c>
      <c r="H72" s="140">
        <f>+T72-D72-L72-P72</f>
        <v>38368.47</v>
      </c>
      <c r="I72" s="140">
        <f>+U72-E72-M72-Q72</f>
        <v>21970.84</v>
      </c>
      <c r="J72" s="140">
        <f>+V72-F72-N72-R72</f>
        <v>17580.35</v>
      </c>
      <c r="K72" s="141"/>
      <c r="L72" s="141">
        <v>7156.06</v>
      </c>
      <c r="M72" s="141"/>
      <c r="N72" s="141"/>
      <c r="O72" s="141"/>
      <c r="P72" s="141"/>
      <c r="Q72" s="141"/>
      <c r="R72" s="141"/>
      <c r="S72" s="146">
        <v>23848.97</v>
      </c>
      <c r="T72" s="146">
        <v>45524.53</v>
      </c>
      <c r="U72" s="141">
        <v>21970.84</v>
      </c>
      <c r="V72" s="141">
        <v>17580.35</v>
      </c>
    </row>
    <row r="73" spans="2:22" ht="15.75" customHeight="1">
      <c r="B73" s="117" t="s">
        <v>165</v>
      </c>
      <c r="C73" s="146">
        <v>580.75</v>
      </c>
      <c r="D73" s="146">
        <v>337.02</v>
      </c>
      <c r="E73" s="146">
        <v>329.02</v>
      </c>
      <c r="F73" s="146">
        <v>329.02</v>
      </c>
      <c r="G73" s="140">
        <f t="shared" si="29"/>
        <v>702.33</v>
      </c>
      <c r="H73" s="140">
        <f t="shared" si="29"/>
        <v>114.72</v>
      </c>
      <c r="I73" s="140">
        <f t="shared" si="29"/>
        <v>84.09000000000003</v>
      </c>
      <c r="J73" s="140">
        <f t="shared" si="29"/>
        <v>54.08000000000004</v>
      </c>
      <c r="K73" s="141">
        <v>128.37</v>
      </c>
      <c r="L73" s="141">
        <v>0.03</v>
      </c>
      <c r="M73" s="141"/>
      <c r="N73" s="141"/>
      <c r="O73" s="141"/>
      <c r="P73" s="141"/>
      <c r="Q73" s="141"/>
      <c r="R73" s="141"/>
      <c r="S73" s="146">
        <v>1411.45</v>
      </c>
      <c r="T73" s="146">
        <v>451.77</v>
      </c>
      <c r="U73" s="141">
        <v>413.11</v>
      </c>
      <c r="V73" s="141">
        <v>383.1</v>
      </c>
    </row>
    <row r="74" spans="2:22" ht="20.25" customHeight="1">
      <c r="B74" s="117" t="s">
        <v>166</v>
      </c>
      <c r="C74" s="205">
        <v>1362.08</v>
      </c>
      <c r="D74" s="205">
        <v>770</v>
      </c>
      <c r="E74" s="205">
        <v>741.28</v>
      </c>
      <c r="F74" s="205">
        <v>741.28</v>
      </c>
      <c r="G74" s="140">
        <f>+S74-C74-K74-O74</f>
        <v>1720.19</v>
      </c>
      <c r="H74" s="140">
        <f>+T74-D74-L74-P74</f>
        <v>784.22</v>
      </c>
      <c r="I74" s="140">
        <f>+U74-E74-M74-Q74</f>
        <v>741.2500000000001</v>
      </c>
      <c r="J74" s="140">
        <f>+V74-F74-N74-R74</f>
        <v>652.37</v>
      </c>
      <c r="K74" s="141">
        <v>278</v>
      </c>
      <c r="L74" s="141">
        <v>101.44</v>
      </c>
      <c r="M74" s="141">
        <v>43.86</v>
      </c>
      <c r="N74" s="141">
        <v>43.86</v>
      </c>
      <c r="O74" s="141"/>
      <c r="P74" s="141"/>
      <c r="Q74" s="141"/>
      <c r="R74" s="141"/>
      <c r="S74" s="205">
        <v>3360.27</v>
      </c>
      <c r="T74" s="205">
        <v>1655.66</v>
      </c>
      <c r="U74" s="141">
        <v>1526.39</v>
      </c>
      <c r="V74" s="141">
        <v>1437.51</v>
      </c>
    </row>
    <row r="75" spans="2:22" ht="15.75" customHeight="1">
      <c r="B75" s="95" t="s">
        <v>39</v>
      </c>
      <c r="C75" s="232">
        <f>SUM(C71:C74)</f>
        <v>5499.76</v>
      </c>
      <c r="D75" s="232">
        <f aca="true" t="shared" si="30" ref="D75:V75">SUM(D71:D74)</f>
        <v>4540.219999999999</v>
      </c>
      <c r="E75" s="232">
        <f t="shared" si="30"/>
        <v>4355.15</v>
      </c>
      <c r="F75" s="232">
        <f t="shared" si="30"/>
        <v>4323.62</v>
      </c>
      <c r="G75" s="232">
        <f t="shared" si="30"/>
        <v>39772.590000000004</v>
      </c>
      <c r="H75" s="232">
        <f t="shared" si="30"/>
        <v>52273.72</v>
      </c>
      <c r="I75" s="232">
        <f t="shared" si="30"/>
        <v>32343.77</v>
      </c>
      <c r="J75" s="232">
        <f t="shared" si="30"/>
        <v>27257.87</v>
      </c>
      <c r="K75" s="232">
        <f t="shared" si="30"/>
        <v>5539.87</v>
      </c>
      <c r="L75" s="232">
        <f t="shared" si="30"/>
        <v>21654.92</v>
      </c>
      <c r="M75" s="232">
        <f t="shared" si="30"/>
        <v>16272.92</v>
      </c>
      <c r="N75" s="232">
        <f t="shared" si="30"/>
        <v>14650.82</v>
      </c>
      <c r="O75" s="232">
        <f t="shared" si="30"/>
        <v>5679</v>
      </c>
      <c r="P75" s="232">
        <f t="shared" si="30"/>
        <v>0.01</v>
      </c>
      <c r="Q75" s="232">
        <f t="shared" si="30"/>
        <v>0</v>
      </c>
      <c r="R75" s="232">
        <f t="shared" si="30"/>
        <v>0</v>
      </c>
      <c r="S75" s="232">
        <f t="shared" si="30"/>
        <v>56491.219999999994</v>
      </c>
      <c r="T75" s="232">
        <f t="shared" si="30"/>
        <v>78468.87000000001</v>
      </c>
      <c r="U75" s="232">
        <f t="shared" si="30"/>
        <v>52971.84</v>
      </c>
      <c r="V75" s="232">
        <f t="shared" si="30"/>
        <v>46232.31</v>
      </c>
    </row>
    <row r="76" spans="2:22" ht="19.5" customHeight="1">
      <c r="B76" s="104" t="s">
        <v>186</v>
      </c>
      <c r="C76" s="200">
        <v>15658.21</v>
      </c>
      <c r="D76" s="201">
        <v>8375</v>
      </c>
      <c r="E76" s="201">
        <v>8375</v>
      </c>
      <c r="F76" s="201">
        <v>3952.74</v>
      </c>
      <c r="G76" s="153">
        <f>+S76-C76-K76-O76</f>
        <v>10843.309999999998</v>
      </c>
      <c r="H76" s="217">
        <f>+T76-D76-L76-P76</f>
        <v>11819.68</v>
      </c>
      <c r="I76" s="217">
        <f>+U76-E76-M76-Q76</f>
        <v>12631.57</v>
      </c>
      <c r="J76" s="154">
        <f>+V76-F76-N76-R76</f>
        <v>5068.569999999999</v>
      </c>
      <c r="K76" s="193">
        <v>12108.61</v>
      </c>
      <c r="L76" s="194">
        <v>6039.09</v>
      </c>
      <c r="M76" s="194">
        <v>12845.74</v>
      </c>
      <c r="N76" s="194">
        <v>1487.67</v>
      </c>
      <c r="O76" s="194">
        <v>19179</v>
      </c>
      <c r="P76" s="194">
        <v>18000.02</v>
      </c>
      <c r="Q76" s="194">
        <v>15000</v>
      </c>
      <c r="R76" s="195">
        <v>6754.37</v>
      </c>
      <c r="S76" s="200">
        <v>57789.13</v>
      </c>
      <c r="T76" s="201">
        <v>44233.79</v>
      </c>
      <c r="U76" s="233">
        <v>48852.31</v>
      </c>
      <c r="V76" s="193">
        <v>17263.35</v>
      </c>
    </row>
    <row r="77" spans="2:22" ht="18.75" customHeight="1">
      <c r="B77" s="105" t="s">
        <v>187</v>
      </c>
      <c r="C77" s="146"/>
      <c r="D77" s="216"/>
      <c r="E77" s="216"/>
      <c r="F77" s="216"/>
      <c r="G77" s="176">
        <f aca="true" t="shared" si="31" ref="G77:G85">+S77-C77-K77-O77</f>
        <v>18320.36</v>
      </c>
      <c r="H77" s="176">
        <f aca="true" t="shared" si="32" ref="H77:H85">+T77-D77-L77-P77</f>
        <v>12536.720000000001</v>
      </c>
      <c r="I77" s="176">
        <f aca="true" t="shared" si="33" ref="I77:I85">+U77-E77-M77-Q77</f>
        <v>346.59000000000015</v>
      </c>
      <c r="J77" s="177">
        <f aca="true" t="shared" si="34" ref="J77:J85">+V77-F77-N77-R77</f>
        <v>0</v>
      </c>
      <c r="K77" s="146">
        <v>6183.92</v>
      </c>
      <c r="L77" s="216">
        <v>29004.33</v>
      </c>
      <c r="M77" s="216">
        <v>12389.43</v>
      </c>
      <c r="N77" s="216">
        <v>5286.75</v>
      </c>
      <c r="O77" s="216">
        <v>35000</v>
      </c>
      <c r="P77" s="216">
        <v>27000</v>
      </c>
      <c r="Q77" s="216">
        <v>4630.5</v>
      </c>
      <c r="R77" s="234">
        <v>4702</v>
      </c>
      <c r="S77" s="146">
        <v>59504.28</v>
      </c>
      <c r="T77" s="216">
        <v>68541.05</v>
      </c>
      <c r="U77" s="216">
        <v>17366.52</v>
      </c>
      <c r="V77" s="146">
        <v>9988.75</v>
      </c>
    </row>
    <row r="78" spans="2:22" ht="18.75" customHeight="1">
      <c r="B78" s="105" t="s">
        <v>188</v>
      </c>
      <c r="C78" s="205"/>
      <c r="D78" s="274"/>
      <c r="E78" s="274"/>
      <c r="F78" s="274"/>
      <c r="G78" s="169">
        <f t="shared" si="31"/>
        <v>0.01</v>
      </c>
      <c r="H78" s="169">
        <f t="shared" si="32"/>
        <v>0</v>
      </c>
      <c r="I78" s="169">
        <f t="shared" si="33"/>
        <v>0</v>
      </c>
      <c r="J78" s="170">
        <f t="shared" si="34"/>
        <v>0</v>
      </c>
      <c r="K78" s="141"/>
      <c r="L78" s="171"/>
      <c r="M78" s="171"/>
      <c r="N78" s="171"/>
      <c r="O78" s="171"/>
      <c r="P78" s="171"/>
      <c r="Q78" s="171"/>
      <c r="R78" s="172"/>
      <c r="S78" s="205">
        <v>0.01</v>
      </c>
      <c r="T78" s="274"/>
      <c r="U78" s="171"/>
      <c r="V78" s="141"/>
    </row>
    <row r="79" spans="1:22" ht="20.25" customHeight="1">
      <c r="A79" s="55" t="s">
        <v>22</v>
      </c>
      <c r="B79" s="106" t="s">
        <v>189</v>
      </c>
      <c r="C79" s="147">
        <v>215.83</v>
      </c>
      <c r="D79" s="151">
        <v>55</v>
      </c>
      <c r="E79" s="151">
        <v>54</v>
      </c>
      <c r="F79" s="151">
        <v>48.35</v>
      </c>
      <c r="G79" s="140">
        <f t="shared" si="31"/>
        <v>615.1999999999999</v>
      </c>
      <c r="H79" s="169">
        <f t="shared" si="32"/>
        <v>176.15</v>
      </c>
      <c r="I79" s="169">
        <f t="shared" si="33"/>
        <v>176.14</v>
      </c>
      <c r="J79" s="170">
        <f t="shared" si="34"/>
        <v>166.78</v>
      </c>
      <c r="K79" s="141"/>
      <c r="L79" s="171"/>
      <c r="M79" s="171"/>
      <c r="N79" s="171"/>
      <c r="O79" s="171"/>
      <c r="P79" s="171"/>
      <c r="Q79" s="171"/>
      <c r="R79" s="172"/>
      <c r="S79" s="147">
        <v>831.03</v>
      </c>
      <c r="T79" s="151">
        <v>231.15</v>
      </c>
      <c r="U79" s="171">
        <v>230.14</v>
      </c>
      <c r="V79" s="141">
        <v>215.13</v>
      </c>
    </row>
    <row r="80" spans="2:22" ht="16.5" customHeight="1">
      <c r="B80" s="77" t="s">
        <v>8</v>
      </c>
      <c r="C80" s="200"/>
      <c r="D80" s="201"/>
      <c r="E80" s="201"/>
      <c r="F80" s="199"/>
      <c r="G80" s="192">
        <f t="shared" si="31"/>
        <v>0</v>
      </c>
      <c r="H80" s="156">
        <f t="shared" si="32"/>
        <v>0</v>
      </c>
      <c r="I80" s="156">
        <f t="shared" si="33"/>
        <v>0</v>
      </c>
      <c r="J80" s="158">
        <f t="shared" si="34"/>
        <v>0</v>
      </c>
      <c r="K80" s="193"/>
      <c r="L80" s="194"/>
      <c r="M80" s="194"/>
      <c r="N80" s="194"/>
      <c r="O80" s="194"/>
      <c r="P80" s="194"/>
      <c r="Q80" s="194"/>
      <c r="R80" s="195"/>
      <c r="S80" s="200">
        <v>0</v>
      </c>
      <c r="T80" s="201"/>
      <c r="U80" s="233"/>
      <c r="V80" s="193"/>
    </row>
    <row r="81" spans="1:22" ht="15.75" customHeight="1">
      <c r="A81" s="55">
        <v>0</v>
      </c>
      <c r="B81" s="107" t="s">
        <v>68</v>
      </c>
      <c r="C81" s="203">
        <v>0</v>
      </c>
      <c r="D81" s="204"/>
      <c r="E81" s="204"/>
      <c r="F81" s="202"/>
      <c r="G81" s="155">
        <f t="shared" si="31"/>
        <v>0</v>
      </c>
      <c r="H81" s="153">
        <f t="shared" si="32"/>
        <v>0</v>
      </c>
      <c r="I81" s="153">
        <f t="shared" si="33"/>
        <v>0</v>
      </c>
      <c r="J81" s="154">
        <f t="shared" si="34"/>
        <v>0</v>
      </c>
      <c r="K81" s="159"/>
      <c r="L81" s="235"/>
      <c r="M81" s="235"/>
      <c r="N81" s="235"/>
      <c r="O81" s="235"/>
      <c r="P81" s="235"/>
      <c r="Q81" s="235"/>
      <c r="R81" s="160"/>
      <c r="S81" s="203"/>
      <c r="T81" s="204"/>
      <c r="U81" s="161"/>
      <c r="V81" s="159"/>
    </row>
    <row r="82" spans="2:22" ht="15.75" customHeight="1">
      <c r="B82" s="116" t="s">
        <v>38</v>
      </c>
      <c r="C82" s="146">
        <v>755.4</v>
      </c>
      <c r="D82" s="146">
        <v>502.04</v>
      </c>
      <c r="E82" s="146">
        <v>109.76</v>
      </c>
      <c r="F82" s="146">
        <v>98.79</v>
      </c>
      <c r="G82" s="149">
        <f t="shared" si="31"/>
        <v>11720.44</v>
      </c>
      <c r="H82" s="149">
        <f t="shared" si="32"/>
        <v>6908.269999999999</v>
      </c>
      <c r="I82" s="149">
        <f t="shared" si="33"/>
        <v>7189.4</v>
      </c>
      <c r="J82" s="149">
        <f t="shared" si="34"/>
        <v>6972.5199999999995</v>
      </c>
      <c r="K82" s="148">
        <v>98.5</v>
      </c>
      <c r="L82" s="148">
        <v>4835</v>
      </c>
      <c r="M82" s="148">
        <v>4615</v>
      </c>
      <c r="N82" s="148">
        <v>4537.63</v>
      </c>
      <c r="O82" s="148"/>
      <c r="P82" s="148"/>
      <c r="Q82" s="148"/>
      <c r="R82" s="148"/>
      <c r="S82" s="146">
        <v>12574.34</v>
      </c>
      <c r="T82" s="146">
        <v>12245.31</v>
      </c>
      <c r="U82" s="148">
        <v>11914.16</v>
      </c>
      <c r="V82" s="148">
        <v>11608.94</v>
      </c>
    </row>
    <row r="83" spans="2:22" ht="17.25" customHeight="1">
      <c r="B83" s="118" t="s">
        <v>71</v>
      </c>
      <c r="C83" s="146">
        <v>147.76</v>
      </c>
      <c r="D83" s="146">
        <v>60</v>
      </c>
      <c r="E83" s="146"/>
      <c r="F83" s="146"/>
      <c r="G83" s="149">
        <f t="shared" si="31"/>
        <v>-127.75999999999999</v>
      </c>
      <c r="H83" s="149">
        <f t="shared" si="32"/>
        <v>95</v>
      </c>
      <c r="I83" s="149">
        <f t="shared" si="33"/>
        <v>20</v>
      </c>
      <c r="J83" s="149">
        <f t="shared" si="34"/>
        <v>20</v>
      </c>
      <c r="K83" s="148">
        <v>226.01</v>
      </c>
      <c r="L83" s="148">
        <v>5070.61</v>
      </c>
      <c r="M83" s="148">
        <v>1319.62</v>
      </c>
      <c r="N83" s="148">
        <v>1272.78</v>
      </c>
      <c r="O83" s="148"/>
      <c r="P83" s="148"/>
      <c r="Q83" s="148"/>
      <c r="R83" s="148"/>
      <c r="S83" s="146">
        <v>246.01</v>
      </c>
      <c r="T83" s="146">
        <v>5225.61</v>
      </c>
      <c r="U83" s="148">
        <v>1339.62</v>
      </c>
      <c r="V83" s="148">
        <v>1292.78</v>
      </c>
    </row>
    <row r="84" spans="2:22" ht="16.5">
      <c r="B84" s="271" t="s">
        <v>37</v>
      </c>
      <c r="C84" s="146">
        <v>72.94</v>
      </c>
      <c r="D84" s="146"/>
      <c r="E84" s="146"/>
      <c r="F84" s="146"/>
      <c r="G84" s="149">
        <f t="shared" si="31"/>
        <v>4575.280000000001</v>
      </c>
      <c r="H84" s="149">
        <f t="shared" si="32"/>
        <v>1984.87</v>
      </c>
      <c r="I84" s="149">
        <f t="shared" si="33"/>
        <v>1896.8100000000002</v>
      </c>
      <c r="J84" s="149">
        <f t="shared" si="34"/>
        <v>1832.4900000000002</v>
      </c>
      <c r="K84" s="148">
        <v>151</v>
      </c>
      <c r="L84" s="148">
        <v>1667.9</v>
      </c>
      <c r="M84" s="148">
        <v>1240.45</v>
      </c>
      <c r="N84" s="148">
        <v>1196.79</v>
      </c>
      <c r="O84" s="148"/>
      <c r="P84" s="148"/>
      <c r="Q84" s="148"/>
      <c r="R84" s="148"/>
      <c r="S84" s="146">
        <v>4799.22</v>
      </c>
      <c r="T84" s="146">
        <v>3652.77</v>
      </c>
      <c r="U84" s="148">
        <v>3137.26</v>
      </c>
      <c r="V84" s="148">
        <v>3029.28</v>
      </c>
    </row>
    <row r="85" spans="2:22" ht="18.75" customHeight="1">
      <c r="B85" s="116" t="s">
        <v>9</v>
      </c>
      <c r="C85" s="146"/>
      <c r="D85" s="146"/>
      <c r="E85" s="146"/>
      <c r="F85" s="146"/>
      <c r="G85" s="149">
        <f t="shared" si="31"/>
        <v>1756.03</v>
      </c>
      <c r="H85" s="149">
        <f t="shared" si="32"/>
        <v>1719.4300000000003</v>
      </c>
      <c r="I85" s="149">
        <f t="shared" si="33"/>
        <v>1596.7899999999995</v>
      </c>
      <c r="J85" s="149">
        <f t="shared" si="34"/>
        <v>1596.79</v>
      </c>
      <c r="K85" s="148">
        <v>21</v>
      </c>
      <c r="L85" s="148">
        <v>4687.29</v>
      </c>
      <c r="M85" s="148">
        <v>3961.94</v>
      </c>
      <c r="N85" s="148">
        <v>3919.83</v>
      </c>
      <c r="O85" s="148"/>
      <c r="P85" s="148"/>
      <c r="Q85" s="148"/>
      <c r="R85" s="148"/>
      <c r="S85" s="146">
        <v>1777.03</v>
      </c>
      <c r="T85" s="146">
        <v>6406.72</v>
      </c>
      <c r="U85" s="148">
        <v>5558.73</v>
      </c>
      <c r="V85" s="148">
        <v>5516.62</v>
      </c>
    </row>
    <row r="86" spans="2:22" ht="36.75" customHeight="1">
      <c r="B86" s="108" t="s">
        <v>171</v>
      </c>
      <c r="C86" s="150">
        <f aca="true" t="shared" si="35" ref="C86:V86">SUM(C81:C85)</f>
        <v>976.0999999999999</v>
      </c>
      <c r="D86" s="150">
        <f t="shared" si="35"/>
        <v>562.04</v>
      </c>
      <c r="E86" s="150">
        <f t="shared" si="35"/>
        <v>109.76</v>
      </c>
      <c r="F86" s="150">
        <f t="shared" si="35"/>
        <v>98.79</v>
      </c>
      <c r="G86" s="150">
        <f t="shared" si="35"/>
        <v>17923.99</v>
      </c>
      <c r="H86" s="150">
        <f t="shared" si="35"/>
        <v>10707.57</v>
      </c>
      <c r="I86" s="150">
        <f t="shared" si="35"/>
        <v>10702.999999999998</v>
      </c>
      <c r="J86" s="218">
        <f t="shared" si="35"/>
        <v>10421.8</v>
      </c>
      <c r="K86" s="150">
        <f t="shared" si="35"/>
        <v>496.51</v>
      </c>
      <c r="L86" s="236">
        <f t="shared" si="35"/>
        <v>16260.8</v>
      </c>
      <c r="M86" s="150">
        <f t="shared" si="35"/>
        <v>11137.01</v>
      </c>
      <c r="N86" s="150">
        <f t="shared" si="35"/>
        <v>10927.029999999999</v>
      </c>
      <c r="O86" s="150">
        <f t="shared" si="35"/>
        <v>0</v>
      </c>
      <c r="P86" s="150">
        <f t="shared" si="35"/>
        <v>0</v>
      </c>
      <c r="Q86" s="150">
        <f t="shared" si="35"/>
        <v>0</v>
      </c>
      <c r="R86" s="218">
        <f t="shared" si="35"/>
        <v>0</v>
      </c>
      <c r="S86" s="150">
        <f t="shared" si="35"/>
        <v>19396.6</v>
      </c>
      <c r="T86" s="236">
        <f t="shared" si="35"/>
        <v>27530.41</v>
      </c>
      <c r="U86" s="150">
        <f t="shared" si="35"/>
        <v>21949.77</v>
      </c>
      <c r="V86" s="150">
        <f t="shared" si="35"/>
        <v>21447.620000000003</v>
      </c>
    </row>
    <row r="87" spans="2:22" ht="19.5" customHeight="1">
      <c r="B87" s="97" t="s">
        <v>13</v>
      </c>
      <c r="C87" s="146"/>
      <c r="D87" s="216"/>
      <c r="E87" s="216"/>
      <c r="F87" s="216"/>
      <c r="G87" s="149">
        <f aca="true" t="shared" si="36" ref="G87:J91">+S87-C87-K87-O87</f>
        <v>0</v>
      </c>
      <c r="H87" s="176">
        <f t="shared" si="36"/>
        <v>0</v>
      </c>
      <c r="I87" s="176">
        <f t="shared" si="36"/>
        <v>0</v>
      </c>
      <c r="J87" s="177">
        <f t="shared" si="36"/>
        <v>0</v>
      </c>
      <c r="K87" s="148"/>
      <c r="L87" s="178"/>
      <c r="M87" s="178"/>
      <c r="N87" s="178"/>
      <c r="O87" s="178"/>
      <c r="P87" s="178"/>
      <c r="Q87" s="178"/>
      <c r="R87" s="179"/>
      <c r="S87" s="146">
        <v>0</v>
      </c>
      <c r="T87" s="216"/>
      <c r="U87" s="197"/>
      <c r="V87" s="148"/>
    </row>
    <row r="88" spans="2:22" ht="17.25" customHeight="1">
      <c r="B88" s="109" t="s">
        <v>47</v>
      </c>
      <c r="C88" s="146">
        <v>41</v>
      </c>
      <c r="D88" s="216">
        <v>35</v>
      </c>
      <c r="E88" s="216">
        <v>30</v>
      </c>
      <c r="F88" s="216">
        <v>1.3</v>
      </c>
      <c r="G88" s="149">
        <f>+S88-C88-K88-O88</f>
        <v>18504.98</v>
      </c>
      <c r="H88" s="176">
        <f>+T88-D88-L88-P88</f>
        <v>8940.39</v>
      </c>
      <c r="I88" s="176">
        <f>+U88-E88-M88-Q88</f>
        <v>8725.52</v>
      </c>
      <c r="J88" s="177">
        <f>+V88-F88-N88-R88</f>
        <v>7806.5700000000015</v>
      </c>
      <c r="K88" s="148"/>
      <c r="L88" s="178">
        <v>8550.2</v>
      </c>
      <c r="M88" s="178">
        <v>8529.25</v>
      </c>
      <c r="N88" s="178">
        <v>7705.65</v>
      </c>
      <c r="O88" s="178"/>
      <c r="P88" s="178"/>
      <c r="Q88" s="178"/>
      <c r="R88" s="179"/>
      <c r="S88" s="146">
        <v>18545.98</v>
      </c>
      <c r="T88" s="216">
        <v>17525.59</v>
      </c>
      <c r="U88" s="197">
        <v>17284.77</v>
      </c>
      <c r="V88" s="148">
        <v>15513.52</v>
      </c>
    </row>
    <row r="89" spans="2:22" ht="18" customHeight="1">
      <c r="B89" s="110" t="s">
        <v>14</v>
      </c>
      <c r="C89" s="146">
        <v>5.04</v>
      </c>
      <c r="D89" s="216">
        <v>34.07</v>
      </c>
      <c r="E89" s="216">
        <v>4.27</v>
      </c>
      <c r="F89" s="234">
        <v>0.99</v>
      </c>
      <c r="G89" s="196">
        <f t="shared" si="36"/>
        <v>5872.71</v>
      </c>
      <c r="H89" s="149">
        <f t="shared" si="36"/>
        <v>8595.24</v>
      </c>
      <c r="I89" s="149">
        <f t="shared" si="36"/>
        <v>8139.2699999999995</v>
      </c>
      <c r="J89" s="177">
        <f t="shared" si="36"/>
        <v>7590.04</v>
      </c>
      <c r="K89" s="148">
        <v>37.5</v>
      </c>
      <c r="L89" s="178">
        <v>137.5</v>
      </c>
      <c r="M89" s="178"/>
      <c r="N89" s="178"/>
      <c r="O89" s="178"/>
      <c r="P89" s="178"/>
      <c r="Q89" s="178"/>
      <c r="R89" s="179"/>
      <c r="S89" s="146">
        <v>5915.25</v>
      </c>
      <c r="T89" s="216">
        <v>8766.81</v>
      </c>
      <c r="U89" s="197">
        <v>8143.54</v>
      </c>
      <c r="V89" s="148">
        <v>7591.03</v>
      </c>
    </row>
    <row r="90" spans="2:22" ht="18" customHeight="1">
      <c r="B90" s="110" t="s">
        <v>15</v>
      </c>
      <c r="C90" s="146"/>
      <c r="D90" s="216"/>
      <c r="E90" s="216"/>
      <c r="F90" s="234"/>
      <c r="G90" s="196">
        <f t="shared" si="36"/>
        <v>1159.1</v>
      </c>
      <c r="H90" s="149">
        <f t="shared" si="36"/>
        <v>412.76</v>
      </c>
      <c r="I90" s="149">
        <f t="shared" si="36"/>
        <v>278.81</v>
      </c>
      <c r="J90" s="177">
        <f t="shared" si="36"/>
        <v>256.74</v>
      </c>
      <c r="K90" s="148"/>
      <c r="L90" s="178"/>
      <c r="M90" s="178"/>
      <c r="N90" s="178"/>
      <c r="O90" s="178"/>
      <c r="P90" s="178"/>
      <c r="Q90" s="178"/>
      <c r="R90" s="179"/>
      <c r="S90" s="146">
        <v>1159.1</v>
      </c>
      <c r="T90" s="216">
        <v>412.76</v>
      </c>
      <c r="U90" s="197">
        <v>278.81</v>
      </c>
      <c r="V90" s="148">
        <v>256.74</v>
      </c>
    </row>
    <row r="91" spans="2:22" ht="20.25" customHeight="1">
      <c r="B91" s="99" t="s">
        <v>16</v>
      </c>
      <c r="C91" s="207">
        <v>7.8</v>
      </c>
      <c r="D91" s="213">
        <v>0.02</v>
      </c>
      <c r="E91" s="213"/>
      <c r="F91" s="206"/>
      <c r="G91" s="237">
        <f t="shared" si="36"/>
        <v>4113.55</v>
      </c>
      <c r="H91" s="238">
        <f t="shared" si="36"/>
        <v>4115.619999999999</v>
      </c>
      <c r="I91" s="238">
        <f t="shared" si="36"/>
        <v>4010.85</v>
      </c>
      <c r="J91" s="239">
        <f t="shared" si="36"/>
        <v>3825.78</v>
      </c>
      <c r="K91" s="211">
        <v>1</v>
      </c>
      <c r="L91" s="214">
        <v>22.51</v>
      </c>
      <c r="M91" s="214"/>
      <c r="N91" s="214"/>
      <c r="O91" s="214"/>
      <c r="P91" s="214"/>
      <c r="Q91" s="214"/>
      <c r="R91" s="212"/>
      <c r="S91" s="207">
        <v>4122.35</v>
      </c>
      <c r="T91" s="213">
        <v>4138.15</v>
      </c>
      <c r="U91" s="240">
        <v>4010.85</v>
      </c>
      <c r="V91" s="211">
        <v>3825.78</v>
      </c>
    </row>
    <row r="92" spans="2:22" ht="19.5" customHeight="1">
      <c r="B92" s="108" t="s">
        <v>17</v>
      </c>
      <c r="C92" s="150">
        <f>SUM(C88:C91)</f>
        <v>53.839999999999996</v>
      </c>
      <c r="D92" s="150">
        <f aca="true" t="shared" si="37" ref="D92:V92">SUM(D88:D91)</f>
        <v>69.08999999999999</v>
      </c>
      <c r="E92" s="150">
        <f t="shared" si="37"/>
        <v>34.269999999999996</v>
      </c>
      <c r="F92" s="150">
        <f t="shared" si="37"/>
        <v>2.29</v>
      </c>
      <c r="G92" s="150">
        <f t="shared" si="37"/>
        <v>29650.339999999997</v>
      </c>
      <c r="H92" s="150">
        <f t="shared" si="37"/>
        <v>22064.009999999995</v>
      </c>
      <c r="I92" s="150">
        <f t="shared" si="37"/>
        <v>21154.45</v>
      </c>
      <c r="J92" s="218">
        <f t="shared" si="37"/>
        <v>19479.13</v>
      </c>
      <c r="K92" s="150">
        <f t="shared" si="37"/>
        <v>38.5</v>
      </c>
      <c r="L92" s="236">
        <f t="shared" si="37"/>
        <v>8710.210000000001</v>
      </c>
      <c r="M92" s="150">
        <f t="shared" si="37"/>
        <v>8529.25</v>
      </c>
      <c r="N92" s="150">
        <f t="shared" si="37"/>
        <v>7705.65</v>
      </c>
      <c r="O92" s="150">
        <f t="shared" si="37"/>
        <v>0</v>
      </c>
      <c r="P92" s="150">
        <f t="shared" si="37"/>
        <v>0</v>
      </c>
      <c r="Q92" s="150">
        <f t="shared" si="37"/>
        <v>0</v>
      </c>
      <c r="R92" s="218">
        <f t="shared" si="37"/>
        <v>0</v>
      </c>
      <c r="S92" s="150">
        <f t="shared" si="37"/>
        <v>29742.68</v>
      </c>
      <c r="T92" s="236">
        <f t="shared" si="37"/>
        <v>30843.309999999998</v>
      </c>
      <c r="U92" s="150">
        <f t="shared" si="37"/>
        <v>29717.97</v>
      </c>
      <c r="V92" s="150">
        <f t="shared" si="37"/>
        <v>27187.07</v>
      </c>
    </row>
    <row r="93" spans="2:22" ht="18.75" customHeight="1">
      <c r="B93" s="103" t="s">
        <v>46</v>
      </c>
      <c r="C93" s="241">
        <f>+C86+C92</f>
        <v>1029.9399999999998</v>
      </c>
      <c r="D93" s="241">
        <f aca="true" t="shared" si="38" ref="D93:V93">+D86+D92</f>
        <v>631.13</v>
      </c>
      <c r="E93" s="241">
        <f t="shared" si="38"/>
        <v>144.03</v>
      </c>
      <c r="F93" s="241">
        <f t="shared" si="38"/>
        <v>101.08000000000001</v>
      </c>
      <c r="G93" s="241">
        <f t="shared" si="38"/>
        <v>47574.33</v>
      </c>
      <c r="H93" s="241">
        <f t="shared" si="38"/>
        <v>32771.579999999994</v>
      </c>
      <c r="I93" s="241">
        <f t="shared" si="38"/>
        <v>31857.449999999997</v>
      </c>
      <c r="J93" s="242">
        <f t="shared" si="38"/>
        <v>29900.93</v>
      </c>
      <c r="K93" s="241">
        <f t="shared" si="38"/>
        <v>535.01</v>
      </c>
      <c r="L93" s="243">
        <f t="shared" si="38"/>
        <v>24971.010000000002</v>
      </c>
      <c r="M93" s="241">
        <f t="shared" si="38"/>
        <v>19666.260000000002</v>
      </c>
      <c r="N93" s="241">
        <f t="shared" si="38"/>
        <v>18632.68</v>
      </c>
      <c r="O93" s="241">
        <f t="shared" si="38"/>
        <v>0</v>
      </c>
      <c r="P93" s="241">
        <f t="shared" si="38"/>
        <v>0</v>
      </c>
      <c r="Q93" s="241">
        <f t="shared" si="38"/>
        <v>0</v>
      </c>
      <c r="R93" s="242">
        <f t="shared" si="38"/>
        <v>0</v>
      </c>
      <c r="S93" s="241">
        <f t="shared" si="38"/>
        <v>49139.28</v>
      </c>
      <c r="T93" s="243">
        <f t="shared" si="38"/>
        <v>58373.72</v>
      </c>
      <c r="U93" s="241">
        <f t="shared" si="38"/>
        <v>51667.740000000005</v>
      </c>
      <c r="V93" s="241">
        <f t="shared" si="38"/>
        <v>48634.69</v>
      </c>
    </row>
    <row r="94" spans="1:22" ht="16.5" customHeight="1">
      <c r="A94" s="55" t="s">
        <v>22</v>
      </c>
      <c r="B94" s="258" t="s">
        <v>230</v>
      </c>
      <c r="C94" s="146">
        <v>0</v>
      </c>
      <c r="D94" s="146"/>
      <c r="E94" s="146"/>
      <c r="F94" s="146"/>
      <c r="G94" s="149">
        <f>+S94-C94-K94-O94</f>
        <v>6447.819999999998</v>
      </c>
      <c r="H94" s="149">
        <f>+T94-D94-L94-P94</f>
        <v>4260.0300000000025</v>
      </c>
      <c r="I94" s="149">
        <f>+U94-E94-M94-Q94</f>
        <v>4796.779999999999</v>
      </c>
      <c r="J94" s="149">
        <f>+V94-F94-N94-R94</f>
        <v>4300.41</v>
      </c>
      <c r="K94" s="141">
        <v>9984.28</v>
      </c>
      <c r="L94" s="141">
        <v>30465.87</v>
      </c>
      <c r="M94" s="141">
        <v>29929.11</v>
      </c>
      <c r="N94" s="141">
        <v>14643.02</v>
      </c>
      <c r="O94" s="141"/>
      <c r="P94" s="141"/>
      <c r="Q94" s="141"/>
      <c r="R94" s="141"/>
      <c r="S94" s="146">
        <v>16432.1</v>
      </c>
      <c r="T94" s="146">
        <v>34725.9</v>
      </c>
      <c r="U94" s="141">
        <v>34725.89</v>
      </c>
      <c r="V94" s="141">
        <v>18943.43</v>
      </c>
    </row>
    <row r="95" spans="2:22" ht="18.75" customHeight="1">
      <c r="B95" s="96" t="s">
        <v>33</v>
      </c>
      <c r="C95" s="225">
        <f aca="true" t="shared" si="39" ref="C95:V95">SUM(C94:C94)</f>
        <v>0</v>
      </c>
      <c r="D95" s="225">
        <f t="shared" si="39"/>
        <v>0</v>
      </c>
      <c r="E95" s="225">
        <f t="shared" si="39"/>
        <v>0</v>
      </c>
      <c r="F95" s="225">
        <f t="shared" si="39"/>
        <v>0</v>
      </c>
      <c r="G95" s="225">
        <f t="shared" si="39"/>
        <v>6447.819999999998</v>
      </c>
      <c r="H95" s="225">
        <f t="shared" si="39"/>
        <v>4260.0300000000025</v>
      </c>
      <c r="I95" s="225">
        <f t="shared" si="39"/>
        <v>4796.779999999999</v>
      </c>
      <c r="J95" s="227">
        <f t="shared" si="39"/>
        <v>4300.41</v>
      </c>
      <c r="K95" s="225">
        <f t="shared" si="39"/>
        <v>9984.28</v>
      </c>
      <c r="L95" s="226">
        <f t="shared" si="39"/>
        <v>30465.87</v>
      </c>
      <c r="M95" s="225">
        <f t="shared" si="39"/>
        <v>29929.11</v>
      </c>
      <c r="N95" s="225">
        <f t="shared" si="39"/>
        <v>14643.02</v>
      </c>
      <c r="O95" s="225">
        <f t="shared" si="39"/>
        <v>0</v>
      </c>
      <c r="P95" s="225">
        <f t="shared" si="39"/>
        <v>0</v>
      </c>
      <c r="Q95" s="225">
        <f t="shared" si="39"/>
        <v>0</v>
      </c>
      <c r="R95" s="227">
        <f t="shared" si="39"/>
        <v>0</v>
      </c>
      <c r="S95" s="225">
        <f t="shared" si="39"/>
        <v>16432.1</v>
      </c>
      <c r="T95" s="226">
        <f t="shared" si="39"/>
        <v>34725.9</v>
      </c>
      <c r="U95" s="225">
        <f t="shared" si="39"/>
        <v>34725.89</v>
      </c>
      <c r="V95" s="225">
        <f t="shared" si="39"/>
        <v>18943.43</v>
      </c>
    </row>
    <row r="96" spans="2:22" ht="18">
      <c r="B96" s="77" t="s">
        <v>26</v>
      </c>
      <c r="C96" s="244"/>
      <c r="D96" s="245"/>
      <c r="E96" s="245"/>
      <c r="F96" s="246"/>
      <c r="G96" s="163">
        <f aca="true" t="shared" si="40" ref="G96:J99">+S96-C96-K96-O96</f>
        <v>0</v>
      </c>
      <c r="H96" s="126">
        <f t="shared" si="40"/>
        <v>0</v>
      </c>
      <c r="I96" s="126">
        <f t="shared" si="40"/>
        <v>0</v>
      </c>
      <c r="J96" s="128">
        <f t="shared" si="40"/>
        <v>0</v>
      </c>
      <c r="K96" s="131"/>
      <c r="L96" s="132"/>
      <c r="M96" s="132"/>
      <c r="N96" s="132"/>
      <c r="O96" s="132"/>
      <c r="P96" s="132"/>
      <c r="Q96" s="132"/>
      <c r="R96" s="133"/>
      <c r="S96" s="244"/>
      <c r="T96" s="245"/>
      <c r="U96" s="134"/>
      <c r="V96" s="131"/>
    </row>
    <row r="97" spans="2:22" ht="17.25" customHeight="1">
      <c r="B97" s="93" t="s">
        <v>10</v>
      </c>
      <c r="C97" s="146"/>
      <c r="D97" s="146"/>
      <c r="E97" s="146"/>
      <c r="F97" s="146"/>
      <c r="G97" s="140">
        <f t="shared" si="40"/>
        <v>751</v>
      </c>
      <c r="H97" s="140">
        <f t="shared" si="40"/>
        <v>154.4</v>
      </c>
      <c r="I97" s="140">
        <f t="shared" si="40"/>
        <v>112.38</v>
      </c>
      <c r="J97" s="140">
        <f t="shared" si="40"/>
        <v>95.08</v>
      </c>
      <c r="K97" s="148">
        <v>15</v>
      </c>
      <c r="L97" s="148">
        <v>15</v>
      </c>
      <c r="M97" s="148"/>
      <c r="N97" s="148"/>
      <c r="O97" s="148"/>
      <c r="P97" s="148"/>
      <c r="Q97" s="148"/>
      <c r="R97" s="148"/>
      <c r="S97" s="146">
        <v>766</v>
      </c>
      <c r="T97" s="146">
        <v>169.4</v>
      </c>
      <c r="U97" s="148">
        <v>112.38</v>
      </c>
      <c r="V97" s="148">
        <v>95.08</v>
      </c>
    </row>
    <row r="98" spans="2:22" ht="18">
      <c r="B98" s="93" t="s">
        <v>67</v>
      </c>
      <c r="C98" s="146">
        <v>62.55</v>
      </c>
      <c r="D98" s="146">
        <v>33</v>
      </c>
      <c r="E98" s="146">
        <v>33</v>
      </c>
      <c r="F98" s="146">
        <v>22.18</v>
      </c>
      <c r="G98" s="140">
        <f t="shared" si="40"/>
        <v>423.38</v>
      </c>
      <c r="H98" s="140">
        <f t="shared" si="40"/>
        <v>252.68</v>
      </c>
      <c r="I98" s="140">
        <f t="shared" si="40"/>
        <v>213.28</v>
      </c>
      <c r="J98" s="140">
        <f t="shared" si="40"/>
        <v>146.53</v>
      </c>
      <c r="K98" s="148"/>
      <c r="L98" s="148">
        <v>11.64</v>
      </c>
      <c r="M98" s="148">
        <v>4.78</v>
      </c>
      <c r="N98" s="148">
        <v>5.59</v>
      </c>
      <c r="O98" s="148"/>
      <c r="P98" s="148"/>
      <c r="Q98" s="148"/>
      <c r="R98" s="148"/>
      <c r="S98" s="146">
        <v>485.93</v>
      </c>
      <c r="T98" s="146">
        <v>297.32</v>
      </c>
      <c r="U98" s="148">
        <v>251.06</v>
      </c>
      <c r="V98" s="148">
        <v>174.3</v>
      </c>
    </row>
    <row r="99" spans="2:22" ht="18">
      <c r="B99" s="93" t="s">
        <v>11</v>
      </c>
      <c r="C99" s="146"/>
      <c r="D99" s="146"/>
      <c r="E99" s="146"/>
      <c r="F99" s="146"/>
      <c r="G99" s="140">
        <f t="shared" si="40"/>
        <v>3667.18</v>
      </c>
      <c r="H99" s="140">
        <f t="shared" si="40"/>
        <v>2288.13</v>
      </c>
      <c r="I99" s="140">
        <f t="shared" si="40"/>
        <v>1496.63</v>
      </c>
      <c r="J99" s="140">
        <f t="shared" si="40"/>
        <v>1007.01</v>
      </c>
      <c r="K99" s="141">
        <v>105</v>
      </c>
      <c r="L99" s="141">
        <v>367.16</v>
      </c>
      <c r="M99" s="141">
        <v>371.29</v>
      </c>
      <c r="N99" s="141">
        <v>67.02</v>
      </c>
      <c r="O99" s="141"/>
      <c r="P99" s="141"/>
      <c r="Q99" s="141"/>
      <c r="R99" s="141"/>
      <c r="S99" s="146">
        <v>3772.18</v>
      </c>
      <c r="T99" s="146">
        <v>2655.29</v>
      </c>
      <c r="U99" s="141">
        <v>1867.92</v>
      </c>
      <c r="V99" s="141">
        <v>1074.03</v>
      </c>
    </row>
    <row r="100" spans="2:22" ht="18">
      <c r="B100" s="108" t="s">
        <v>12</v>
      </c>
      <c r="C100" s="225">
        <f>SUM(C97:C99)</f>
        <v>62.55</v>
      </c>
      <c r="D100" s="225">
        <f aca="true" t="shared" si="41" ref="D100:V100">SUM(D97:D99)</f>
        <v>33</v>
      </c>
      <c r="E100" s="225">
        <f t="shared" si="41"/>
        <v>33</v>
      </c>
      <c r="F100" s="225">
        <f t="shared" si="41"/>
        <v>22.18</v>
      </c>
      <c r="G100" s="225">
        <f t="shared" si="41"/>
        <v>4841.5599999999995</v>
      </c>
      <c r="H100" s="225">
        <f t="shared" si="41"/>
        <v>2695.21</v>
      </c>
      <c r="I100" s="225">
        <f t="shared" si="41"/>
        <v>1822.29</v>
      </c>
      <c r="J100" s="227">
        <f t="shared" si="41"/>
        <v>1248.62</v>
      </c>
      <c r="K100" s="225">
        <f t="shared" si="41"/>
        <v>120</v>
      </c>
      <c r="L100" s="226">
        <f t="shared" si="41"/>
        <v>393.8</v>
      </c>
      <c r="M100" s="225">
        <f t="shared" si="41"/>
        <v>376.07</v>
      </c>
      <c r="N100" s="225">
        <f t="shared" si="41"/>
        <v>72.61</v>
      </c>
      <c r="O100" s="225">
        <f t="shared" si="41"/>
        <v>0</v>
      </c>
      <c r="P100" s="225">
        <f t="shared" si="41"/>
        <v>0</v>
      </c>
      <c r="Q100" s="225">
        <f t="shared" si="41"/>
        <v>0</v>
      </c>
      <c r="R100" s="227">
        <f t="shared" si="41"/>
        <v>0</v>
      </c>
      <c r="S100" s="225">
        <f t="shared" si="41"/>
        <v>5024.11</v>
      </c>
      <c r="T100" s="226">
        <f t="shared" si="41"/>
        <v>3122.01</v>
      </c>
      <c r="U100" s="225">
        <f t="shared" si="41"/>
        <v>2231.36</v>
      </c>
      <c r="V100" s="225">
        <f t="shared" si="41"/>
        <v>1343.4099999999999</v>
      </c>
    </row>
    <row r="101" spans="2:22" ht="18">
      <c r="B101" s="103" t="s">
        <v>18</v>
      </c>
      <c r="C101" s="218">
        <f>SUM(C69+C76+C77+C78+C75+C79+C80+C93+C100+C95)</f>
        <v>30548.989999999998</v>
      </c>
      <c r="D101" s="218">
        <f aca="true" t="shared" si="42" ref="D101:V101">SUM(D69+D76+D77+D78+D75+D79+D80+D93+D100+D95)</f>
        <v>16228.429999999998</v>
      </c>
      <c r="E101" s="218">
        <f t="shared" si="42"/>
        <v>15592.470000000001</v>
      </c>
      <c r="F101" s="218">
        <f t="shared" si="42"/>
        <v>11064.630000000001</v>
      </c>
      <c r="G101" s="218">
        <f t="shared" si="42"/>
        <v>149818.14</v>
      </c>
      <c r="H101" s="218">
        <f t="shared" si="42"/>
        <v>167373.58</v>
      </c>
      <c r="I101" s="218">
        <f t="shared" si="42"/>
        <v>117692.69999999998</v>
      </c>
      <c r="J101" s="218">
        <f t="shared" si="42"/>
        <v>98256.61000000002</v>
      </c>
      <c r="K101" s="218">
        <f t="shared" si="42"/>
        <v>103109.30999999998</v>
      </c>
      <c r="L101" s="218">
        <f t="shared" si="42"/>
        <v>184868.15</v>
      </c>
      <c r="M101" s="218">
        <f t="shared" si="42"/>
        <v>180556.03000000003</v>
      </c>
      <c r="N101" s="218">
        <f t="shared" si="42"/>
        <v>137101.91</v>
      </c>
      <c r="O101" s="218">
        <f t="shared" si="42"/>
        <v>61358</v>
      </c>
      <c r="P101" s="218">
        <f t="shared" si="42"/>
        <v>46500.030000000006</v>
      </c>
      <c r="Q101" s="218">
        <f t="shared" si="42"/>
        <v>19630.5</v>
      </c>
      <c r="R101" s="218">
        <f t="shared" si="42"/>
        <v>11456.369999999999</v>
      </c>
      <c r="S101" s="218">
        <f t="shared" si="42"/>
        <v>344834.43999999994</v>
      </c>
      <c r="T101" s="218">
        <f t="shared" si="42"/>
        <v>414970.19000000006</v>
      </c>
      <c r="U101" s="218">
        <f t="shared" si="42"/>
        <v>333471.7</v>
      </c>
      <c r="V101" s="150">
        <f t="shared" si="42"/>
        <v>257879.52</v>
      </c>
    </row>
    <row r="102" spans="2:22" ht="18">
      <c r="B102" s="111" t="s">
        <v>205</v>
      </c>
      <c r="C102" s="200"/>
      <c r="D102" s="201"/>
      <c r="E102" s="201"/>
      <c r="F102" s="199"/>
      <c r="G102" s="163">
        <f aca="true" t="shared" si="43" ref="G102:J104">+S102-C102-K102-O102</f>
        <v>0</v>
      </c>
      <c r="H102" s="126">
        <f t="shared" si="43"/>
        <v>0</v>
      </c>
      <c r="I102" s="126">
        <f t="shared" si="43"/>
        <v>0</v>
      </c>
      <c r="J102" s="128">
        <f t="shared" si="43"/>
        <v>0</v>
      </c>
      <c r="K102" s="126"/>
      <c r="L102" s="132"/>
      <c r="M102" s="132"/>
      <c r="N102" s="132"/>
      <c r="O102" s="132"/>
      <c r="P102" s="132"/>
      <c r="Q102" s="132"/>
      <c r="R102" s="133"/>
      <c r="S102" s="200"/>
      <c r="T102" s="201"/>
      <c r="U102" s="132"/>
      <c r="V102" s="131"/>
    </row>
    <row r="103" spans="1:22" ht="18">
      <c r="A103" s="55" t="s">
        <v>22</v>
      </c>
      <c r="B103" s="78" t="s">
        <v>21</v>
      </c>
      <c r="C103" s="203"/>
      <c r="D103" s="204"/>
      <c r="E103" s="204"/>
      <c r="F103" s="202"/>
      <c r="G103" s="187">
        <f t="shared" si="43"/>
        <v>0</v>
      </c>
      <c r="H103" s="135">
        <f t="shared" si="43"/>
        <v>0</v>
      </c>
      <c r="I103" s="135">
        <f t="shared" si="43"/>
        <v>0</v>
      </c>
      <c r="J103" s="130">
        <f t="shared" si="43"/>
        <v>0</v>
      </c>
      <c r="K103" s="135"/>
      <c r="L103" s="137"/>
      <c r="M103" s="137"/>
      <c r="N103" s="137"/>
      <c r="O103" s="137"/>
      <c r="P103" s="137"/>
      <c r="Q103" s="137"/>
      <c r="R103" s="138"/>
      <c r="S103" s="203"/>
      <c r="T103" s="204"/>
      <c r="U103" s="137"/>
      <c r="V103" s="136"/>
    </row>
    <row r="104" spans="2:22" ht="18">
      <c r="B104" s="93" t="s">
        <v>41</v>
      </c>
      <c r="C104" s="146">
        <v>0</v>
      </c>
      <c r="D104" s="146"/>
      <c r="E104" s="146"/>
      <c r="F104" s="146"/>
      <c r="G104" s="140">
        <f t="shared" si="43"/>
        <v>1300</v>
      </c>
      <c r="H104" s="140">
        <f t="shared" si="43"/>
        <v>1891.0100000000002</v>
      </c>
      <c r="I104" s="140">
        <f t="shared" si="43"/>
        <v>1510.64</v>
      </c>
      <c r="J104" s="140">
        <f t="shared" si="43"/>
        <v>1510.64</v>
      </c>
      <c r="K104" s="149"/>
      <c r="L104" s="141">
        <v>253</v>
      </c>
      <c r="M104" s="141">
        <v>42.1</v>
      </c>
      <c r="N104" s="141">
        <v>25.59</v>
      </c>
      <c r="O104" s="141"/>
      <c r="P104" s="141"/>
      <c r="Q104" s="141"/>
      <c r="R104" s="141"/>
      <c r="S104" s="146">
        <v>1300</v>
      </c>
      <c r="T104" s="146">
        <v>2144.01</v>
      </c>
      <c r="U104" s="141">
        <v>1552.74</v>
      </c>
      <c r="V104" s="141">
        <v>1536.23</v>
      </c>
    </row>
    <row r="105" spans="2:22" ht="18">
      <c r="B105" s="93" t="s">
        <v>159</v>
      </c>
      <c r="C105" s="146">
        <v>0</v>
      </c>
      <c r="D105" s="146"/>
      <c r="E105" s="146"/>
      <c r="F105" s="146"/>
      <c r="G105" s="140">
        <f aca="true" t="shared" si="44" ref="G105:G116">+S105-C105-K105-O105</f>
        <v>2500</v>
      </c>
      <c r="H105" s="140">
        <f aca="true" t="shared" si="45" ref="H105:H116">+T105-D105-L105-P105</f>
        <v>525</v>
      </c>
      <c r="I105" s="140">
        <f aca="true" t="shared" si="46" ref="I105:I116">+U105-E105-M105-Q105</f>
        <v>1966.46</v>
      </c>
      <c r="J105" s="140">
        <f aca="true" t="shared" si="47" ref="J105:J116">+V105-F105-N105-R105</f>
        <v>0</v>
      </c>
      <c r="K105" s="149"/>
      <c r="L105" s="141">
        <v>1575</v>
      </c>
      <c r="M105" s="141"/>
      <c r="N105" s="141"/>
      <c r="O105" s="141"/>
      <c r="P105" s="141"/>
      <c r="Q105" s="141"/>
      <c r="R105" s="141"/>
      <c r="S105" s="146">
        <v>2500</v>
      </c>
      <c r="T105" s="146">
        <v>2100</v>
      </c>
      <c r="U105" s="141">
        <v>1966.46</v>
      </c>
      <c r="V105" s="141"/>
    </row>
    <row r="106" spans="1:22" ht="18">
      <c r="A106" s="55" t="s">
        <v>22</v>
      </c>
      <c r="B106" s="93" t="s">
        <v>156</v>
      </c>
      <c r="C106" s="146">
        <v>0</v>
      </c>
      <c r="D106" s="146"/>
      <c r="E106" s="146"/>
      <c r="F106" s="146"/>
      <c r="G106" s="140">
        <f t="shared" si="44"/>
        <v>500</v>
      </c>
      <c r="H106" s="140">
        <f t="shared" si="45"/>
        <v>365.0100000000002</v>
      </c>
      <c r="I106" s="140">
        <f t="shared" si="46"/>
        <v>163.12000000000012</v>
      </c>
      <c r="J106" s="140">
        <f t="shared" si="47"/>
        <v>163.12000000000012</v>
      </c>
      <c r="K106" s="149"/>
      <c r="L106" s="141">
        <v>3000</v>
      </c>
      <c r="M106" s="141">
        <v>1961.18</v>
      </c>
      <c r="N106" s="141">
        <v>1961.18</v>
      </c>
      <c r="O106" s="141"/>
      <c r="P106" s="141"/>
      <c r="Q106" s="141"/>
      <c r="R106" s="141"/>
      <c r="S106" s="146">
        <v>500</v>
      </c>
      <c r="T106" s="146">
        <v>3365.01</v>
      </c>
      <c r="U106" s="141">
        <v>2124.3</v>
      </c>
      <c r="V106" s="141">
        <v>2124.3</v>
      </c>
    </row>
    <row r="107" spans="2:22" ht="18">
      <c r="B107" s="99" t="s">
        <v>222</v>
      </c>
      <c r="C107" s="203"/>
      <c r="D107" s="204"/>
      <c r="E107" s="204"/>
      <c r="F107" s="204"/>
      <c r="G107" s="140">
        <f t="shared" si="44"/>
        <v>1000</v>
      </c>
      <c r="H107" s="140">
        <f t="shared" si="45"/>
        <v>1000</v>
      </c>
      <c r="I107" s="140">
        <f t="shared" si="46"/>
        <v>0</v>
      </c>
      <c r="J107" s="140">
        <f t="shared" si="47"/>
        <v>0</v>
      </c>
      <c r="K107" s="209"/>
      <c r="L107" s="235"/>
      <c r="M107" s="235"/>
      <c r="N107" s="235"/>
      <c r="O107" s="235"/>
      <c r="P107" s="235"/>
      <c r="Q107" s="235"/>
      <c r="R107" s="160"/>
      <c r="S107" s="203">
        <v>1000</v>
      </c>
      <c r="T107" s="204">
        <v>1000</v>
      </c>
      <c r="U107" s="160"/>
      <c r="V107" s="159"/>
    </row>
    <row r="108" spans="2:22" ht="18">
      <c r="B108" s="93" t="s">
        <v>42</v>
      </c>
      <c r="C108" s="146">
        <v>0</v>
      </c>
      <c r="D108" s="146"/>
      <c r="E108" s="146"/>
      <c r="F108" s="146"/>
      <c r="G108" s="140">
        <f t="shared" si="44"/>
        <v>1500</v>
      </c>
      <c r="H108" s="140">
        <f t="shared" si="45"/>
        <v>1450</v>
      </c>
      <c r="I108" s="140">
        <f t="shared" si="46"/>
        <v>594.33</v>
      </c>
      <c r="J108" s="140">
        <f t="shared" si="47"/>
        <v>446.21</v>
      </c>
      <c r="K108" s="148"/>
      <c r="L108" s="148"/>
      <c r="M108" s="148"/>
      <c r="N108" s="148"/>
      <c r="O108" s="148"/>
      <c r="P108" s="148"/>
      <c r="Q108" s="148"/>
      <c r="R108" s="148"/>
      <c r="S108" s="146">
        <v>1500</v>
      </c>
      <c r="T108" s="146">
        <v>1450</v>
      </c>
      <c r="U108" s="148">
        <v>594.33</v>
      </c>
      <c r="V108" s="148">
        <v>446.21</v>
      </c>
    </row>
    <row r="109" spans="2:22" ht="18">
      <c r="B109" s="93" t="s">
        <v>157</v>
      </c>
      <c r="C109" s="146">
        <v>0</v>
      </c>
      <c r="D109" s="146"/>
      <c r="E109" s="146"/>
      <c r="F109" s="146"/>
      <c r="G109" s="140">
        <f t="shared" si="44"/>
        <v>3000</v>
      </c>
      <c r="H109" s="140">
        <f t="shared" si="45"/>
        <v>1050.0100000000002</v>
      </c>
      <c r="I109" s="140">
        <f t="shared" si="46"/>
        <v>500</v>
      </c>
      <c r="J109" s="140">
        <f t="shared" si="47"/>
        <v>500</v>
      </c>
      <c r="K109" s="148"/>
      <c r="L109" s="148">
        <v>4200</v>
      </c>
      <c r="M109" s="148">
        <v>2195.46</v>
      </c>
      <c r="N109" s="148">
        <v>2193.28</v>
      </c>
      <c r="O109" s="148"/>
      <c r="P109" s="148"/>
      <c r="Q109" s="148"/>
      <c r="R109" s="148"/>
      <c r="S109" s="146">
        <v>3000</v>
      </c>
      <c r="T109" s="146">
        <v>5250.01</v>
      </c>
      <c r="U109" s="148">
        <v>2695.46</v>
      </c>
      <c r="V109" s="148">
        <v>2693.28</v>
      </c>
    </row>
    <row r="110" spans="2:22" ht="18">
      <c r="B110" s="93" t="s">
        <v>158</v>
      </c>
      <c r="C110" s="146"/>
      <c r="D110" s="146"/>
      <c r="E110" s="146"/>
      <c r="F110" s="146"/>
      <c r="G110" s="140">
        <f t="shared" si="44"/>
        <v>0</v>
      </c>
      <c r="H110" s="140">
        <f t="shared" si="45"/>
        <v>1700</v>
      </c>
      <c r="I110" s="140">
        <f t="shared" si="46"/>
        <v>392.33</v>
      </c>
      <c r="J110" s="140">
        <f t="shared" si="47"/>
        <v>392.33</v>
      </c>
      <c r="K110" s="148"/>
      <c r="L110" s="148"/>
      <c r="M110" s="148"/>
      <c r="N110" s="148"/>
      <c r="O110" s="148"/>
      <c r="P110" s="148"/>
      <c r="Q110" s="148"/>
      <c r="R110" s="148"/>
      <c r="S110" s="146"/>
      <c r="T110" s="146">
        <v>1700</v>
      </c>
      <c r="U110" s="148">
        <v>392.33</v>
      </c>
      <c r="V110" s="148">
        <v>392.33</v>
      </c>
    </row>
    <row r="111" spans="2:22" ht="18">
      <c r="B111" s="93" t="s">
        <v>210</v>
      </c>
      <c r="C111" s="146"/>
      <c r="D111" s="146"/>
      <c r="E111" s="146"/>
      <c r="F111" s="146"/>
      <c r="G111" s="140">
        <f t="shared" si="44"/>
        <v>1500</v>
      </c>
      <c r="H111" s="140">
        <f t="shared" si="45"/>
        <v>1122.51</v>
      </c>
      <c r="I111" s="140">
        <f t="shared" si="46"/>
        <v>835.8900000000001</v>
      </c>
      <c r="J111" s="140">
        <f t="shared" si="47"/>
        <v>835.8900000000001</v>
      </c>
      <c r="K111" s="148"/>
      <c r="L111" s="148">
        <v>227.5</v>
      </c>
      <c r="M111" s="148">
        <v>249</v>
      </c>
      <c r="N111" s="148">
        <v>249</v>
      </c>
      <c r="O111" s="148"/>
      <c r="P111" s="148"/>
      <c r="Q111" s="148"/>
      <c r="R111" s="148"/>
      <c r="S111" s="146">
        <v>1500</v>
      </c>
      <c r="T111" s="146">
        <v>1350.01</v>
      </c>
      <c r="U111" s="148">
        <v>1084.89</v>
      </c>
      <c r="V111" s="148">
        <v>1084.89</v>
      </c>
    </row>
    <row r="112" spans="2:22" ht="18">
      <c r="B112" s="93" t="s">
        <v>211</v>
      </c>
      <c r="C112" s="146">
        <v>0</v>
      </c>
      <c r="D112" s="146"/>
      <c r="E112" s="146"/>
      <c r="F112" s="146"/>
      <c r="G112" s="140">
        <f t="shared" si="44"/>
        <v>35500</v>
      </c>
      <c r="H112" s="140">
        <f t="shared" si="45"/>
        <v>0</v>
      </c>
      <c r="I112" s="140">
        <f t="shared" si="46"/>
        <v>0</v>
      </c>
      <c r="J112" s="140">
        <f t="shared" si="47"/>
        <v>43650.86</v>
      </c>
      <c r="K112" s="148"/>
      <c r="L112" s="148"/>
      <c r="M112" s="148"/>
      <c r="N112" s="148"/>
      <c r="O112" s="148"/>
      <c r="P112" s="148"/>
      <c r="Q112" s="148"/>
      <c r="R112" s="148"/>
      <c r="S112" s="146">
        <v>35500</v>
      </c>
      <c r="T112" s="146"/>
      <c r="U112" s="146"/>
      <c r="V112" s="146">
        <v>43650.86</v>
      </c>
    </row>
    <row r="113" spans="2:22" ht="18">
      <c r="B113" s="93" t="s">
        <v>212</v>
      </c>
      <c r="C113" s="146"/>
      <c r="D113" s="146"/>
      <c r="E113" s="146"/>
      <c r="F113" s="146"/>
      <c r="G113" s="140">
        <f t="shared" si="44"/>
        <v>0.01</v>
      </c>
      <c r="H113" s="140">
        <f t="shared" si="45"/>
        <v>260</v>
      </c>
      <c r="I113" s="140">
        <f t="shared" si="46"/>
        <v>0</v>
      </c>
      <c r="J113" s="140">
        <f t="shared" si="47"/>
        <v>0</v>
      </c>
      <c r="K113" s="148"/>
      <c r="L113" s="148">
        <v>2200</v>
      </c>
      <c r="M113" s="148"/>
      <c r="N113" s="148"/>
      <c r="O113" s="148"/>
      <c r="P113" s="148"/>
      <c r="Q113" s="148"/>
      <c r="R113" s="148"/>
      <c r="S113" s="146">
        <v>0.01</v>
      </c>
      <c r="T113" s="146">
        <v>2460</v>
      </c>
      <c r="U113" s="148"/>
      <c r="V113" s="148"/>
    </row>
    <row r="114" spans="2:22" ht="18">
      <c r="B114" s="93" t="s">
        <v>213</v>
      </c>
      <c r="C114" s="146"/>
      <c r="D114" s="146"/>
      <c r="E114" s="146"/>
      <c r="F114" s="146"/>
      <c r="G114" s="140">
        <f t="shared" si="44"/>
        <v>0</v>
      </c>
      <c r="H114" s="140">
        <f t="shared" si="45"/>
        <v>0</v>
      </c>
      <c r="I114" s="140">
        <f t="shared" si="46"/>
        <v>0</v>
      </c>
      <c r="J114" s="140">
        <f t="shared" si="47"/>
        <v>0</v>
      </c>
      <c r="K114" s="148"/>
      <c r="L114" s="148"/>
      <c r="M114" s="148"/>
      <c r="N114" s="148"/>
      <c r="O114" s="148"/>
      <c r="P114" s="148"/>
      <c r="Q114" s="148"/>
      <c r="R114" s="148"/>
      <c r="S114" s="146"/>
      <c r="T114" s="146"/>
      <c r="U114" s="148"/>
      <c r="V114" s="148"/>
    </row>
    <row r="115" spans="2:22" ht="16.5">
      <c r="B115" s="270" t="s">
        <v>214</v>
      </c>
      <c r="C115" s="146"/>
      <c r="D115" s="146"/>
      <c r="E115" s="146"/>
      <c r="F115" s="146"/>
      <c r="G115" s="140">
        <f t="shared" si="44"/>
        <v>0</v>
      </c>
      <c r="H115" s="140">
        <f t="shared" si="45"/>
        <v>8.12</v>
      </c>
      <c r="I115" s="140">
        <f t="shared" si="46"/>
        <v>0.72</v>
      </c>
      <c r="J115" s="140">
        <f t="shared" si="47"/>
        <v>0</v>
      </c>
      <c r="K115" s="148"/>
      <c r="L115" s="148"/>
      <c r="M115" s="148"/>
      <c r="N115" s="148"/>
      <c r="O115" s="148"/>
      <c r="P115" s="148"/>
      <c r="Q115" s="148"/>
      <c r="R115" s="148"/>
      <c r="S115" s="146"/>
      <c r="T115" s="146">
        <v>8.12</v>
      </c>
      <c r="U115" s="148">
        <v>0.72</v>
      </c>
      <c r="V115" s="148"/>
    </row>
    <row r="116" spans="2:22" ht="18">
      <c r="B116" s="255" t="s">
        <v>215</v>
      </c>
      <c r="C116" s="146"/>
      <c r="D116" s="146"/>
      <c r="E116" s="146"/>
      <c r="F116" s="146"/>
      <c r="G116" s="140">
        <f t="shared" si="44"/>
        <v>0</v>
      </c>
      <c r="H116" s="140">
        <f t="shared" si="45"/>
        <v>327.55</v>
      </c>
      <c r="I116" s="140">
        <f t="shared" si="46"/>
        <v>0</v>
      </c>
      <c r="J116" s="140">
        <f t="shared" si="47"/>
        <v>0</v>
      </c>
      <c r="K116" s="148"/>
      <c r="L116" s="148"/>
      <c r="M116" s="148"/>
      <c r="N116" s="148"/>
      <c r="O116" s="148"/>
      <c r="P116" s="148"/>
      <c r="Q116" s="148"/>
      <c r="R116" s="148"/>
      <c r="S116" s="146"/>
      <c r="T116" s="146">
        <v>327.55</v>
      </c>
      <c r="U116" s="148"/>
      <c r="V116" s="148"/>
    </row>
    <row r="117" spans="2:22" ht="21" customHeight="1">
      <c r="B117" s="94" t="s">
        <v>1</v>
      </c>
      <c r="C117" s="150">
        <f aca="true" t="shared" si="48" ref="C117:V117">SUM(C104:C116)</f>
        <v>0</v>
      </c>
      <c r="D117" s="150">
        <f t="shared" si="48"/>
        <v>0</v>
      </c>
      <c r="E117" s="150">
        <f t="shared" si="48"/>
        <v>0</v>
      </c>
      <c r="F117" s="150">
        <f t="shared" si="48"/>
        <v>0</v>
      </c>
      <c r="G117" s="150">
        <f t="shared" si="48"/>
        <v>46800.01</v>
      </c>
      <c r="H117" s="150">
        <f t="shared" si="48"/>
        <v>9699.210000000001</v>
      </c>
      <c r="I117" s="150">
        <f t="shared" si="48"/>
        <v>5963.490000000001</v>
      </c>
      <c r="J117" s="150">
        <f t="shared" si="48"/>
        <v>47499.05</v>
      </c>
      <c r="K117" s="150">
        <f t="shared" si="48"/>
        <v>0</v>
      </c>
      <c r="L117" s="150">
        <f t="shared" si="48"/>
        <v>11455.5</v>
      </c>
      <c r="M117" s="150">
        <f t="shared" si="48"/>
        <v>4447.74</v>
      </c>
      <c r="N117" s="150">
        <f t="shared" si="48"/>
        <v>4429.05</v>
      </c>
      <c r="O117" s="150">
        <f t="shared" si="48"/>
        <v>0</v>
      </c>
      <c r="P117" s="150">
        <f t="shared" si="48"/>
        <v>0</v>
      </c>
      <c r="Q117" s="150">
        <f t="shared" si="48"/>
        <v>0</v>
      </c>
      <c r="R117" s="150">
        <f t="shared" si="48"/>
        <v>0</v>
      </c>
      <c r="S117" s="150">
        <f t="shared" si="48"/>
        <v>46800.01</v>
      </c>
      <c r="T117" s="150">
        <f t="shared" si="48"/>
        <v>21154.709999999995</v>
      </c>
      <c r="U117" s="150">
        <f t="shared" si="48"/>
        <v>10411.23</v>
      </c>
      <c r="V117" s="150">
        <f t="shared" si="48"/>
        <v>51928.1</v>
      </c>
    </row>
    <row r="118" spans="1:22" ht="21.75" customHeight="1" thickBot="1">
      <c r="A118" s="55" t="s">
        <v>22</v>
      </c>
      <c r="B118" s="103" t="s">
        <v>19</v>
      </c>
      <c r="C118" s="241">
        <f>+C117</f>
        <v>0</v>
      </c>
      <c r="D118" s="241">
        <f aca="true" t="shared" si="49" ref="D118:V118">+D117</f>
        <v>0</v>
      </c>
      <c r="E118" s="241">
        <f t="shared" si="49"/>
        <v>0</v>
      </c>
      <c r="F118" s="241">
        <f t="shared" si="49"/>
        <v>0</v>
      </c>
      <c r="G118" s="241">
        <f t="shared" si="49"/>
        <v>46800.01</v>
      </c>
      <c r="H118" s="241">
        <f t="shared" si="49"/>
        <v>9699.210000000001</v>
      </c>
      <c r="I118" s="241">
        <f t="shared" si="49"/>
        <v>5963.490000000001</v>
      </c>
      <c r="J118" s="242">
        <f t="shared" si="49"/>
        <v>47499.05</v>
      </c>
      <c r="K118" s="241">
        <f t="shared" si="49"/>
        <v>0</v>
      </c>
      <c r="L118" s="243">
        <f t="shared" si="49"/>
        <v>11455.5</v>
      </c>
      <c r="M118" s="241">
        <f t="shared" si="49"/>
        <v>4447.74</v>
      </c>
      <c r="N118" s="241">
        <f t="shared" si="49"/>
        <v>4429.05</v>
      </c>
      <c r="O118" s="241">
        <f t="shared" si="49"/>
        <v>0</v>
      </c>
      <c r="P118" s="241">
        <f t="shared" si="49"/>
        <v>0</v>
      </c>
      <c r="Q118" s="241">
        <f t="shared" si="49"/>
        <v>0</v>
      </c>
      <c r="R118" s="242">
        <f t="shared" si="49"/>
        <v>0</v>
      </c>
      <c r="S118" s="241">
        <f t="shared" si="49"/>
        <v>46800.01</v>
      </c>
      <c r="T118" s="243">
        <f t="shared" si="49"/>
        <v>21154.709999999995</v>
      </c>
      <c r="U118" s="241">
        <f t="shared" si="49"/>
        <v>10411.23</v>
      </c>
      <c r="V118" s="241">
        <f t="shared" si="49"/>
        <v>51928.1</v>
      </c>
    </row>
    <row r="119" spans="2:22" ht="8.25" customHeight="1" thickBot="1">
      <c r="B119" s="112" t="s">
        <v>22</v>
      </c>
      <c r="C119" s="247"/>
      <c r="D119" s="247"/>
      <c r="E119" s="247"/>
      <c r="F119" s="247"/>
      <c r="G119" s="247"/>
      <c r="H119" s="247"/>
      <c r="I119" s="247"/>
      <c r="J119" s="248"/>
      <c r="K119" s="247"/>
      <c r="L119" s="249"/>
      <c r="M119" s="247"/>
      <c r="N119" s="247"/>
      <c r="O119" s="247"/>
      <c r="P119" s="247"/>
      <c r="Q119" s="247"/>
      <c r="R119" s="248"/>
      <c r="S119" s="247"/>
      <c r="T119" s="249"/>
      <c r="U119" s="247"/>
      <c r="V119" s="247"/>
    </row>
    <row r="120" spans="2:22" ht="18" customHeight="1">
      <c r="B120" s="113" t="s">
        <v>20</v>
      </c>
      <c r="C120" s="250">
        <f aca="true" t="shared" si="50" ref="C120:V120">+C54+C101+C118</f>
        <v>75000</v>
      </c>
      <c r="D120" s="250">
        <f t="shared" si="50"/>
        <v>35156.36</v>
      </c>
      <c r="E120" s="250">
        <f t="shared" si="50"/>
        <v>41261.92</v>
      </c>
      <c r="F120" s="250">
        <f t="shared" si="50"/>
        <v>33749.78</v>
      </c>
      <c r="G120" s="250">
        <f t="shared" si="50"/>
        <v>454443.93000000005</v>
      </c>
      <c r="H120" s="250">
        <f t="shared" si="50"/>
        <v>426935.3</v>
      </c>
      <c r="I120" s="250">
        <f t="shared" si="50"/>
        <v>364748.61</v>
      </c>
      <c r="J120" s="251">
        <f t="shared" si="50"/>
        <v>325485.60000000003</v>
      </c>
      <c r="K120" s="250">
        <f t="shared" si="50"/>
        <v>155125.06999999998</v>
      </c>
      <c r="L120" s="252">
        <f t="shared" si="50"/>
        <v>307715.35</v>
      </c>
      <c r="M120" s="250">
        <f t="shared" si="50"/>
        <v>277525.99</v>
      </c>
      <c r="N120" s="250">
        <f t="shared" si="50"/>
        <v>215655.59999999998</v>
      </c>
      <c r="O120" s="250">
        <f t="shared" si="50"/>
        <v>135431</v>
      </c>
      <c r="P120" s="250">
        <f t="shared" si="50"/>
        <v>127928</v>
      </c>
      <c r="Q120" s="250">
        <f t="shared" si="50"/>
        <v>43834.22</v>
      </c>
      <c r="R120" s="251">
        <f t="shared" si="50"/>
        <v>34027.71</v>
      </c>
      <c r="S120" s="250">
        <f t="shared" si="50"/>
        <v>820000</v>
      </c>
      <c r="T120" s="252">
        <f t="shared" si="50"/>
        <v>897735.01</v>
      </c>
      <c r="U120" s="250">
        <f t="shared" si="50"/>
        <v>727370.74</v>
      </c>
      <c r="V120" s="253">
        <f t="shared" si="50"/>
        <v>608918.6900000001</v>
      </c>
    </row>
    <row r="121" spans="3:11" ht="10.5" customHeight="1">
      <c r="C121" s="57"/>
      <c r="D121" s="57"/>
      <c r="E121" s="57"/>
      <c r="F121" s="57"/>
      <c r="G121" s="54"/>
      <c r="K121" s="54"/>
    </row>
    <row r="123" ht="12.75">
      <c r="K123" s="55" t="s">
        <v>22</v>
      </c>
    </row>
  </sheetData>
  <sheetProtection/>
  <mergeCells count="6">
    <mergeCell ref="B3:B5"/>
    <mergeCell ref="S3:V3"/>
    <mergeCell ref="O3:R3"/>
    <mergeCell ref="K3:N3"/>
    <mergeCell ref="G3:J3"/>
    <mergeCell ref="C3:F3"/>
  </mergeCells>
  <printOptions/>
  <pageMargins left="0" right="0.16" top="0.236220472440945" bottom="0.78" header="0.511811023622047" footer="0.511811023622047"/>
  <pageSetup horizontalDpi="600" verticalDpi="600" orientation="landscape" paperSize="5" scale="70" r:id="rId3"/>
  <headerFooter alignWithMargins="0">
    <oddFooter>&amp;C&amp;6E:\Manoj Sir c\ Sankar\DSBOCEEXPSANcomparisiontreasury2011-12April2011\cSankarBOCEEXPSAN201112&amp;R&amp;8Page &amp;P    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N692"/>
  <sheetViews>
    <sheetView showZeros="0"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2.421875" style="0" customWidth="1"/>
    <col min="2" max="2" width="2.28125" style="0" customWidth="1"/>
    <col min="3" max="3" width="81.00390625" style="0" customWidth="1"/>
    <col min="4" max="4" width="36.57421875" style="0" customWidth="1"/>
  </cols>
  <sheetData>
    <row r="1" ht="3.75" customHeight="1"/>
    <row r="2" spans="1:14" ht="32.25" customHeight="1">
      <c r="A2" s="259" t="s">
        <v>194</v>
      </c>
      <c r="B2" s="260"/>
      <c r="C2" s="261"/>
      <c r="D2" s="262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6.25" customHeight="1">
      <c r="A3" s="261"/>
      <c r="B3" s="260"/>
      <c r="C3" s="45" t="s">
        <v>232</v>
      </c>
      <c r="D3" s="262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4" ht="20.25">
      <c r="A4" s="262"/>
      <c r="B4" s="45"/>
      <c r="C4" s="45"/>
      <c r="D4" s="263" t="s">
        <v>229</v>
      </c>
    </row>
    <row r="5" spans="1:4" ht="21.75" customHeight="1">
      <c r="A5" s="10"/>
      <c r="C5" s="264" t="s">
        <v>48</v>
      </c>
      <c r="D5" s="69"/>
    </row>
    <row r="6" spans="1:4" ht="24" customHeight="1">
      <c r="A6" s="10"/>
      <c r="C6" s="265" t="s">
        <v>217</v>
      </c>
      <c r="D6" s="70">
        <f>CSankarBOCEEXPSAN201112!S120</f>
        <v>820000</v>
      </c>
    </row>
    <row r="7" spans="1:4" ht="22.5" customHeight="1">
      <c r="A7" s="10"/>
      <c r="C7" s="265" t="s">
        <v>49</v>
      </c>
      <c r="D7" s="70">
        <f>CSankarBOCEEXPSAN201112!T120</f>
        <v>897735.01</v>
      </c>
    </row>
    <row r="8" spans="1:4" ht="20.25">
      <c r="A8" s="10"/>
      <c r="C8" s="266" t="s">
        <v>50</v>
      </c>
      <c r="D8" s="71">
        <f>CSankarBOCEEXPSAN201112!U120</f>
        <v>727370.74</v>
      </c>
    </row>
    <row r="9" spans="1:4" ht="20.25">
      <c r="A9" s="10"/>
      <c r="C9" s="266" t="s">
        <v>51</v>
      </c>
      <c r="D9" s="71">
        <f>SUM(D8/D7)*100</f>
        <v>81.0228777866199</v>
      </c>
    </row>
    <row r="10" spans="1:4" ht="20.25">
      <c r="A10" s="10"/>
      <c r="C10" s="266" t="s">
        <v>138</v>
      </c>
      <c r="D10" s="71">
        <f>CSankarBOCEEXPSAN201112!V120</f>
        <v>608918.6900000001</v>
      </c>
    </row>
    <row r="11" spans="1:4" ht="20.25">
      <c r="A11" s="10"/>
      <c r="C11" s="266" t="s">
        <v>52</v>
      </c>
      <c r="D11" s="71">
        <f>SUM(D10/D8)*100</f>
        <v>83.71503780864214</v>
      </c>
    </row>
    <row r="12" spans="1:4" ht="20.25">
      <c r="A12" s="10"/>
      <c r="C12" s="267" t="s">
        <v>66</v>
      </c>
      <c r="D12" s="72">
        <f>SUM(D8/D6)*100</f>
        <v>88.7037487804878</v>
      </c>
    </row>
    <row r="13" spans="1:4" ht="19.5" customHeight="1">
      <c r="A13" s="10"/>
      <c r="C13" s="19"/>
      <c r="D13" s="73"/>
    </row>
    <row r="14" spans="1:4" ht="20.25">
      <c r="A14" s="10"/>
      <c r="C14" s="264" t="s">
        <v>225</v>
      </c>
      <c r="D14" s="74">
        <f>CSankarBOCEEXPSAN201112!C120</f>
        <v>75000</v>
      </c>
    </row>
    <row r="15" spans="1:4" ht="20.25">
      <c r="A15" s="10"/>
      <c r="C15" s="265" t="s">
        <v>53</v>
      </c>
      <c r="D15" s="70">
        <f>CSankarBOCEEXPSAN201112!D120</f>
        <v>35156.36</v>
      </c>
    </row>
    <row r="16" spans="1:4" ht="20.25">
      <c r="A16" s="10"/>
      <c r="C16" s="265" t="s">
        <v>54</v>
      </c>
      <c r="D16" s="70">
        <f>CSankarBOCEEXPSAN201112!E120</f>
        <v>41261.92</v>
      </c>
    </row>
    <row r="17" spans="1:4" ht="20.25">
      <c r="A17" s="10"/>
      <c r="C17" s="266" t="s">
        <v>55</v>
      </c>
      <c r="D17" s="71">
        <f>SUM(D16/D15)*100</f>
        <v>117.36687188320975</v>
      </c>
    </row>
    <row r="18" spans="1:4" ht="23.25" customHeight="1">
      <c r="A18" s="10"/>
      <c r="C18" s="266" t="s">
        <v>56</v>
      </c>
      <c r="D18" s="71">
        <f>CSankarBOCEEXPSAN201112!F120</f>
        <v>33749.78</v>
      </c>
    </row>
    <row r="19" spans="1:4" ht="20.25">
      <c r="A19" s="10"/>
      <c r="C19" s="267" t="s">
        <v>57</v>
      </c>
      <c r="D19" s="72">
        <f>SUM(D18/D16)*100</f>
        <v>81.7940124938442</v>
      </c>
    </row>
    <row r="20" spans="1:4" ht="18" customHeight="1">
      <c r="A20" s="10"/>
      <c r="C20" s="19"/>
      <c r="D20" s="73"/>
    </row>
    <row r="21" spans="1:4" ht="20.25">
      <c r="A21" s="10"/>
      <c r="C21" s="264" t="s">
        <v>226</v>
      </c>
      <c r="D21" s="74">
        <f>CSankarBOCEEXPSAN201112!G120</f>
        <v>454443.93000000005</v>
      </c>
    </row>
    <row r="22" spans="1:4" ht="21.75" customHeight="1">
      <c r="A22" s="10"/>
      <c r="C22" s="265" t="s">
        <v>53</v>
      </c>
      <c r="D22" s="70">
        <f>CSankarBOCEEXPSAN201112!H120</f>
        <v>426935.3</v>
      </c>
    </row>
    <row r="23" spans="1:4" ht="20.25">
      <c r="A23" s="10"/>
      <c r="C23" s="265" t="s">
        <v>54</v>
      </c>
      <c r="D23" s="75">
        <f>+D8-D16-D30-D37</f>
        <v>364748.61</v>
      </c>
    </row>
    <row r="24" spans="1:4" ht="20.25">
      <c r="A24" s="10"/>
      <c r="C24" s="266" t="s">
        <v>55</v>
      </c>
      <c r="D24" s="71">
        <f>SUM(D23/D22)*100</f>
        <v>85.4341653173209</v>
      </c>
    </row>
    <row r="25" spans="1:4" ht="23.25" customHeight="1">
      <c r="A25" s="10"/>
      <c r="C25" s="266" t="s">
        <v>56</v>
      </c>
      <c r="D25" s="75">
        <f>+D10-D18-D32-D39</f>
        <v>325485.60000000003</v>
      </c>
    </row>
    <row r="26" spans="1:4" ht="23.25" customHeight="1">
      <c r="A26" s="10"/>
      <c r="C26" s="267" t="s">
        <v>57</v>
      </c>
      <c r="D26" s="72">
        <f>SUM(D25/D23)*100</f>
        <v>89.23559708699096</v>
      </c>
    </row>
    <row r="27" spans="1:4" ht="18" customHeight="1">
      <c r="A27" s="10"/>
      <c r="C27" s="20"/>
      <c r="D27" s="76"/>
    </row>
    <row r="28" spans="1:4" ht="23.25" customHeight="1">
      <c r="A28" s="10"/>
      <c r="C28" s="264" t="s">
        <v>227</v>
      </c>
      <c r="D28" s="74">
        <f>CSankarBOCEEXPSAN201112!K120</f>
        <v>155125.06999999998</v>
      </c>
    </row>
    <row r="29" spans="1:4" ht="24" customHeight="1">
      <c r="A29" s="10"/>
      <c r="C29" s="265" t="s">
        <v>53</v>
      </c>
      <c r="D29" s="70">
        <f>CSankarBOCEEXPSAN201112!L120</f>
        <v>307715.35</v>
      </c>
    </row>
    <row r="30" spans="1:4" ht="26.25" customHeight="1">
      <c r="A30" s="10"/>
      <c r="C30" s="265" t="s">
        <v>54</v>
      </c>
      <c r="D30" s="71">
        <f>CSankarBOCEEXPSAN201112!M120</f>
        <v>277525.99</v>
      </c>
    </row>
    <row r="31" spans="1:4" ht="26.25" customHeight="1">
      <c r="A31" s="10"/>
      <c r="C31" s="266" t="s">
        <v>55</v>
      </c>
      <c r="D31" s="71">
        <f>SUM(D30/D29)*100</f>
        <v>90.18919270683116</v>
      </c>
    </row>
    <row r="32" spans="1:4" ht="24" customHeight="1">
      <c r="A32" s="10"/>
      <c r="C32" s="266" t="s">
        <v>56</v>
      </c>
      <c r="D32" s="71">
        <f>CSankarBOCEEXPSAN201112!N120</f>
        <v>215655.59999999998</v>
      </c>
    </row>
    <row r="33" spans="1:4" ht="23.25" customHeight="1">
      <c r="A33" s="10"/>
      <c r="C33" s="267" t="s">
        <v>57</v>
      </c>
      <c r="D33" s="72">
        <f>SUM(D32/D30)*100</f>
        <v>77.7064519254575</v>
      </c>
    </row>
    <row r="34" spans="1:4" ht="18.75" customHeight="1">
      <c r="A34" s="10"/>
      <c r="C34" s="20"/>
      <c r="D34" s="76"/>
    </row>
    <row r="35" spans="1:4" ht="23.25" customHeight="1">
      <c r="A35" s="10"/>
      <c r="C35" s="264" t="s">
        <v>228</v>
      </c>
      <c r="D35" s="74">
        <f>CSankarBOCEEXPSAN201112!O120</f>
        <v>135431</v>
      </c>
    </row>
    <row r="36" spans="1:4" ht="24" customHeight="1">
      <c r="A36" s="10"/>
      <c r="C36" s="265" t="s">
        <v>53</v>
      </c>
      <c r="D36" s="70">
        <f>CSankarBOCEEXPSAN201112!P120</f>
        <v>127928</v>
      </c>
    </row>
    <row r="37" spans="1:7" ht="22.5" customHeight="1">
      <c r="A37" s="10"/>
      <c r="C37" s="265" t="s">
        <v>54</v>
      </c>
      <c r="D37" s="71">
        <f>CSankarBOCEEXPSAN201112!Q120</f>
        <v>43834.22</v>
      </c>
      <c r="G37" s="10"/>
    </row>
    <row r="38" spans="1:7" ht="20.25">
      <c r="A38" s="10"/>
      <c r="C38" s="266" t="s">
        <v>55</v>
      </c>
      <c r="D38" s="71">
        <f>SUM(D37/D36)*100</f>
        <v>34.26475830154462</v>
      </c>
      <c r="G38" s="10"/>
    </row>
    <row r="39" spans="1:7" ht="22.5" customHeight="1">
      <c r="A39" s="10"/>
      <c r="C39" s="266" t="s">
        <v>56</v>
      </c>
      <c r="D39" s="71">
        <f>CSankarBOCEEXPSAN201112!R120</f>
        <v>34027.71</v>
      </c>
      <c r="G39" s="261"/>
    </row>
    <row r="40" spans="1:7" ht="24.75" customHeight="1">
      <c r="A40" s="10"/>
      <c r="C40" s="267" t="s">
        <v>57</v>
      </c>
      <c r="D40" s="72">
        <f>SUM(D39/D37)*100</f>
        <v>77.62818638041237</v>
      </c>
      <c r="G40" s="268"/>
    </row>
    <row r="41" spans="1:7" ht="19.5" customHeight="1">
      <c r="A41" s="10"/>
      <c r="B41" s="10"/>
      <c r="C41" s="8"/>
      <c r="G41" s="268"/>
    </row>
    <row r="42" spans="1:7" ht="25.5" customHeight="1">
      <c r="A42" s="10"/>
      <c r="B42" s="10"/>
      <c r="C42" s="8"/>
      <c r="D42" s="18" t="s">
        <v>22</v>
      </c>
      <c r="G42" s="269"/>
    </row>
    <row r="43" spans="1:7" ht="32.25" customHeight="1">
      <c r="A43" s="10"/>
      <c r="B43" s="10"/>
      <c r="C43" s="8" t="s">
        <v>22</v>
      </c>
      <c r="G43" s="269"/>
    </row>
    <row r="44" spans="1:7" ht="15" customHeight="1">
      <c r="A44" s="10"/>
      <c r="B44" s="10"/>
      <c r="C44" s="10"/>
      <c r="G44" s="269"/>
    </row>
    <row r="45" spans="1:7" ht="12.75">
      <c r="A45" s="10"/>
      <c r="B45" s="10"/>
      <c r="C45" s="10"/>
      <c r="G45" s="10"/>
    </row>
    <row r="46" spans="1:3" ht="19.5" customHeight="1">
      <c r="A46" s="10"/>
      <c r="B46" s="10"/>
      <c r="C46" s="10"/>
    </row>
    <row r="47" spans="1:3" ht="18.75" customHeight="1">
      <c r="A47" s="10"/>
      <c r="B47" s="10"/>
      <c r="C47" s="10"/>
    </row>
    <row r="48" spans="1:3" ht="12.75">
      <c r="A48" s="10"/>
      <c r="B48" s="10"/>
      <c r="C48" s="12"/>
    </row>
    <row r="49" spans="1:3" ht="12.75">
      <c r="A49" s="10"/>
      <c r="B49" s="10"/>
      <c r="C49" s="10"/>
    </row>
    <row r="50" spans="1:3" ht="21" customHeight="1">
      <c r="A50" s="10"/>
      <c r="B50" s="10"/>
      <c r="C50" s="10"/>
    </row>
    <row r="51" spans="1:3" ht="21" customHeight="1">
      <c r="A51" s="10"/>
      <c r="B51" s="10"/>
      <c r="C51" s="10"/>
    </row>
    <row r="52" spans="1:3" ht="21" customHeight="1">
      <c r="A52" s="10"/>
      <c r="B52" s="10"/>
      <c r="C52" s="10"/>
    </row>
    <row r="53" spans="1:3" ht="12.75">
      <c r="A53" s="10"/>
      <c r="B53" s="10"/>
      <c r="C53" s="8"/>
    </row>
    <row r="54" spans="1:3" ht="19.5" customHeight="1">
      <c r="A54" s="10"/>
      <c r="B54" s="10"/>
      <c r="C54" s="10"/>
    </row>
    <row r="55" spans="1:3" ht="18.75" customHeight="1">
      <c r="A55" s="10"/>
      <c r="B55" s="10"/>
      <c r="C55" s="10"/>
    </row>
    <row r="56" spans="1:3" ht="18.75" customHeight="1">
      <c r="A56" s="10"/>
      <c r="B56" s="10"/>
      <c r="C56" s="12"/>
    </row>
    <row r="57" spans="1:3" ht="32.25" customHeight="1">
      <c r="A57" s="10"/>
      <c r="B57" s="10"/>
      <c r="C57" s="10"/>
    </row>
    <row r="58" spans="1:3" ht="21.75" customHeight="1">
      <c r="A58" s="10"/>
      <c r="B58" s="10"/>
      <c r="C58" s="10"/>
    </row>
    <row r="59" spans="1:3" ht="17.25" customHeight="1">
      <c r="A59" s="10"/>
      <c r="B59" s="10"/>
      <c r="C59" s="10"/>
    </row>
    <row r="60" spans="1:3" ht="18" customHeight="1">
      <c r="A60" s="10"/>
      <c r="B60" s="10"/>
      <c r="C60" s="12"/>
    </row>
    <row r="61" spans="1:3" ht="15" customHeight="1">
      <c r="A61" s="10"/>
      <c r="B61" s="10"/>
      <c r="C61" s="10"/>
    </row>
    <row r="62" spans="1:3" ht="21" customHeight="1">
      <c r="A62" s="10"/>
      <c r="B62" s="10"/>
      <c r="C62" s="12"/>
    </row>
    <row r="63" spans="1:3" ht="18" customHeight="1">
      <c r="A63" s="10"/>
      <c r="B63" s="10"/>
      <c r="C63" s="12"/>
    </row>
    <row r="64" spans="1:3" ht="19.5" customHeight="1">
      <c r="A64" s="10"/>
      <c r="B64" s="10"/>
      <c r="C64" s="10"/>
    </row>
    <row r="65" spans="1:3" ht="15" customHeight="1">
      <c r="A65" s="10"/>
      <c r="B65" s="10"/>
      <c r="C65" s="12"/>
    </row>
    <row r="66" spans="1:3" ht="21" customHeight="1">
      <c r="A66" s="10"/>
      <c r="B66" s="10"/>
      <c r="C66" s="12"/>
    </row>
    <row r="67" spans="1:3" ht="18" customHeight="1">
      <c r="A67" s="10"/>
      <c r="B67" s="10"/>
      <c r="C67" s="10"/>
    </row>
    <row r="68" spans="1:3" ht="21" customHeight="1">
      <c r="A68" s="10"/>
      <c r="B68" s="10"/>
      <c r="C68" s="10"/>
    </row>
    <row r="69" spans="1:3" ht="15.75" customHeight="1">
      <c r="A69" s="10"/>
      <c r="B69" s="10"/>
      <c r="C69" s="10"/>
    </row>
    <row r="70" spans="1:3" ht="24.75" customHeight="1">
      <c r="A70" s="10"/>
      <c r="B70" s="10"/>
      <c r="C70" s="8"/>
    </row>
    <row r="71" spans="1:3" ht="23.25" customHeight="1">
      <c r="A71" s="10"/>
      <c r="B71" s="10"/>
      <c r="C71" s="8"/>
    </row>
    <row r="72" spans="1:3" ht="26.25" customHeight="1">
      <c r="A72" s="10"/>
      <c r="B72" s="10"/>
      <c r="C72" s="8"/>
    </row>
    <row r="73" spans="1:3" ht="18" customHeight="1">
      <c r="A73" s="10"/>
      <c r="B73" s="10"/>
      <c r="C73" s="10"/>
    </row>
    <row r="74" spans="1:3" ht="18" customHeight="1">
      <c r="A74" s="10"/>
      <c r="B74" s="10"/>
      <c r="C74" s="10"/>
    </row>
    <row r="75" spans="1:3" ht="21.75" customHeight="1">
      <c r="A75" s="10"/>
      <c r="B75" s="10"/>
      <c r="C75" s="10"/>
    </row>
    <row r="76" spans="1:3" ht="21.75" customHeight="1">
      <c r="A76" s="10"/>
      <c r="B76" s="10"/>
      <c r="C76" s="10"/>
    </row>
    <row r="77" spans="1:3" ht="17.25" customHeight="1">
      <c r="A77" s="10"/>
      <c r="B77" s="10"/>
      <c r="C77" s="10"/>
    </row>
    <row r="78" spans="1:3" ht="20.25" customHeight="1">
      <c r="A78" s="10"/>
      <c r="B78" s="10"/>
      <c r="C78" s="12"/>
    </row>
    <row r="79" spans="1:3" ht="21" customHeight="1">
      <c r="A79" s="10"/>
      <c r="B79" s="10"/>
      <c r="C79" s="12"/>
    </row>
    <row r="80" spans="1:3" ht="18.75" customHeight="1">
      <c r="A80" s="10"/>
      <c r="B80" s="10"/>
      <c r="C80" s="10"/>
    </row>
    <row r="81" spans="1:3" ht="21" customHeight="1">
      <c r="A81" s="10"/>
      <c r="B81" s="10"/>
      <c r="C81" s="12"/>
    </row>
    <row r="82" spans="1:3" ht="21" customHeight="1">
      <c r="A82" s="10"/>
      <c r="B82" s="10"/>
      <c r="C82" s="8"/>
    </row>
    <row r="83" spans="1:3" ht="18" customHeight="1">
      <c r="A83" s="10"/>
      <c r="B83" s="10"/>
      <c r="C83" s="10"/>
    </row>
    <row r="84" spans="1:3" ht="18" customHeight="1">
      <c r="A84" s="10"/>
      <c r="B84" s="10"/>
      <c r="C84" s="12"/>
    </row>
    <row r="85" spans="1:3" ht="18" customHeight="1">
      <c r="A85" s="10"/>
      <c r="B85" s="10"/>
      <c r="C85" s="12"/>
    </row>
    <row r="86" spans="1:3" ht="18" customHeight="1">
      <c r="A86" s="10"/>
      <c r="B86" s="10"/>
      <c r="C86" s="12"/>
    </row>
    <row r="87" spans="1:3" ht="21.75" customHeight="1">
      <c r="A87" s="10"/>
      <c r="B87" s="10"/>
      <c r="C87" s="10"/>
    </row>
    <row r="88" spans="1:3" ht="22.5" customHeight="1">
      <c r="A88" s="10"/>
      <c r="B88" s="10"/>
      <c r="C88" s="10"/>
    </row>
    <row r="89" spans="1:3" ht="22.5" customHeight="1">
      <c r="A89" s="10"/>
      <c r="B89" s="10"/>
      <c r="C89" s="10"/>
    </row>
    <row r="90" spans="1:3" ht="18" customHeight="1">
      <c r="A90" s="10"/>
      <c r="B90" s="10"/>
      <c r="C90" s="10"/>
    </row>
    <row r="91" spans="1:3" ht="15" customHeight="1">
      <c r="A91" s="10"/>
      <c r="B91" s="10"/>
      <c r="C91" s="10"/>
    </row>
    <row r="92" spans="1:3" ht="18" customHeight="1">
      <c r="A92" s="10"/>
      <c r="B92" s="10"/>
      <c r="C92" s="10"/>
    </row>
    <row r="93" spans="1:3" ht="18" customHeight="1">
      <c r="A93" s="10"/>
      <c r="B93" s="10"/>
      <c r="C93" s="10"/>
    </row>
    <row r="94" spans="1:3" ht="21" customHeight="1">
      <c r="A94" s="10"/>
      <c r="B94" s="10"/>
      <c r="C94" s="12"/>
    </row>
    <row r="95" spans="1:3" ht="21" customHeight="1">
      <c r="A95" s="10"/>
      <c r="B95" s="10"/>
      <c r="C95" s="10"/>
    </row>
    <row r="96" spans="1:3" ht="18.75" customHeight="1">
      <c r="A96" s="10"/>
      <c r="B96" s="10"/>
      <c r="C96" s="10"/>
    </row>
    <row r="97" spans="1:3" ht="4.5" customHeight="1">
      <c r="A97" s="10"/>
      <c r="B97" s="10"/>
      <c r="C97" s="10"/>
    </row>
    <row r="98" spans="1:3" ht="0.75" customHeight="1">
      <c r="A98" s="10"/>
      <c r="B98" s="10"/>
      <c r="C98" s="10"/>
    </row>
    <row r="99" spans="1:3" ht="21.75" customHeight="1">
      <c r="A99" s="10"/>
      <c r="B99" s="10"/>
      <c r="C99" s="10"/>
    </row>
    <row r="100" spans="1:3" ht="21" customHeight="1">
      <c r="A100" s="10"/>
      <c r="B100" s="10"/>
      <c r="C100" s="10"/>
    </row>
    <row r="101" spans="1:3" ht="34.5" customHeight="1">
      <c r="A101" s="10"/>
      <c r="B101" s="10"/>
      <c r="C101" s="14"/>
    </row>
    <row r="102" spans="1:3" ht="28.5" customHeight="1">
      <c r="A102" s="10"/>
      <c r="B102" s="10"/>
      <c r="C102" s="10"/>
    </row>
    <row r="103" spans="1:3" ht="23.25" customHeight="1">
      <c r="A103" s="10"/>
      <c r="B103" s="10"/>
      <c r="C103" s="10"/>
    </row>
    <row r="104" spans="1:3" ht="20.25" customHeight="1">
      <c r="A104" s="10"/>
      <c r="B104" s="10"/>
      <c r="C104" s="10"/>
    </row>
    <row r="105" spans="1:3" ht="21.75" customHeight="1">
      <c r="A105" s="10"/>
      <c r="B105" s="10"/>
      <c r="C105" s="10"/>
    </row>
    <row r="106" spans="1:3" ht="16.5" customHeight="1">
      <c r="A106" s="10"/>
      <c r="B106" s="10"/>
      <c r="C106" s="10"/>
    </row>
    <row r="107" spans="1:3" ht="22.5" customHeight="1">
      <c r="A107" s="10"/>
      <c r="B107" s="10"/>
      <c r="C107" s="10"/>
    </row>
    <row r="108" spans="1:3" ht="21" customHeight="1">
      <c r="A108" s="10"/>
      <c r="B108" s="10"/>
      <c r="C108" s="10"/>
    </row>
    <row r="109" spans="1:3" ht="21" customHeight="1">
      <c r="A109" s="10"/>
      <c r="B109" s="10"/>
      <c r="C109" s="10"/>
    </row>
    <row r="110" spans="1:3" ht="23.25" customHeight="1">
      <c r="A110" s="10"/>
      <c r="B110" s="10"/>
      <c r="C110" s="12"/>
    </row>
    <row r="111" spans="1:3" ht="21" customHeight="1">
      <c r="A111" s="10"/>
      <c r="B111" s="10"/>
      <c r="C111" s="12"/>
    </row>
    <row r="112" spans="1:3" ht="29.25" customHeight="1">
      <c r="A112" s="10"/>
      <c r="B112" s="10"/>
      <c r="C112" s="10"/>
    </row>
    <row r="113" spans="1:3" ht="28.5" customHeight="1">
      <c r="A113" s="10"/>
      <c r="B113" s="10"/>
      <c r="C113" s="15"/>
    </row>
    <row r="114" spans="1:3" ht="28.5" customHeight="1">
      <c r="A114" s="10"/>
      <c r="B114" s="10"/>
      <c r="C114" s="16"/>
    </row>
    <row r="115" spans="1:3" ht="23.25" customHeight="1">
      <c r="A115" s="10"/>
      <c r="B115" s="10"/>
      <c r="C115" s="12"/>
    </row>
    <row r="116" spans="1:3" ht="19.5" customHeight="1">
      <c r="A116" s="10"/>
      <c r="B116" s="10"/>
      <c r="C116" s="10"/>
    </row>
    <row r="117" spans="1:3" ht="19.5" customHeight="1">
      <c r="A117" s="10"/>
      <c r="B117" s="10"/>
      <c r="C117" s="10"/>
    </row>
    <row r="118" spans="1:3" ht="19.5" customHeight="1">
      <c r="A118" s="10"/>
      <c r="B118" s="10"/>
      <c r="C118" s="10"/>
    </row>
    <row r="119" spans="1:3" ht="19.5" customHeight="1">
      <c r="A119" s="10"/>
      <c r="B119" s="10"/>
      <c r="C119" s="10"/>
    </row>
    <row r="120" spans="1:3" ht="30" customHeight="1">
      <c r="A120" s="10"/>
      <c r="B120" s="10"/>
      <c r="C120" s="10"/>
    </row>
    <row r="121" spans="1:3" ht="22.5" customHeight="1">
      <c r="A121" s="10"/>
      <c r="B121" s="10"/>
      <c r="C121" s="10"/>
    </row>
    <row r="122" spans="1:3" ht="24.75" customHeight="1">
      <c r="A122" s="10"/>
      <c r="B122" s="10"/>
      <c r="C122" s="10"/>
    </row>
    <row r="123" spans="1:3" ht="23.25" customHeight="1">
      <c r="A123" s="10"/>
      <c r="B123" s="10"/>
      <c r="C123" s="12"/>
    </row>
    <row r="124" spans="1:3" ht="24" customHeight="1">
      <c r="A124" s="10"/>
      <c r="B124" s="10"/>
      <c r="C124" s="10"/>
    </row>
    <row r="125" spans="1:3" ht="19.5" customHeight="1">
      <c r="A125" s="10"/>
      <c r="B125" s="10"/>
      <c r="C125" s="10"/>
    </row>
    <row r="126" spans="1:3" ht="18.75" customHeight="1">
      <c r="A126" s="10"/>
      <c r="B126" s="10"/>
      <c r="C126" s="10"/>
    </row>
    <row r="127" spans="1:3" ht="22.5" customHeight="1">
      <c r="A127" s="10"/>
      <c r="B127" s="10"/>
      <c r="C127" s="12"/>
    </row>
    <row r="128" spans="1:3" ht="18.75" customHeight="1">
      <c r="A128" s="10"/>
      <c r="B128" s="10"/>
      <c r="C128" s="10"/>
    </row>
    <row r="129" spans="1:3" ht="21.75" customHeight="1">
      <c r="A129" s="10"/>
      <c r="B129" s="10"/>
      <c r="C129" s="10"/>
    </row>
    <row r="130" spans="1:3" ht="19.5" customHeight="1">
      <c r="A130" s="10"/>
      <c r="B130" s="10"/>
      <c r="C130" s="10"/>
    </row>
    <row r="131" spans="1:3" ht="19.5" customHeight="1">
      <c r="A131" s="10"/>
      <c r="B131" s="10"/>
      <c r="C131" s="13"/>
    </row>
    <row r="132" spans="1:3" ht="26.25" customHeight="1">
      <c r="A132" s="10"/>
      <c r="B132" s="10"/>
      <c r="C132" s="10"/>
    </row>
    <row r="133" spans="1:3" ht="21.75" customHeight="1">
      <c r="A133" s="10"/>
      <c r="B133" s="10"/>
      <c r="C133" s="12"/>
    </row>
    <row r="134" spans="1:3" ht="27" customHeight="1">
      <c r="A134" s="10"/>
      <c r="B134" s="10"/>
      <c r="C134" s="12"/>
    </row>
    <row r="135" spans="1:3" ht="26.25" customHeight="1">
      <c r="A135" s="10"/>
      <c r="B135" s="10"/>
      <c r="C135" s="8"/>
    </row>
    <row r="136" spans="1:3" ht="19.5" customHeight="1">
      <c r="A136" s="10"/>
      <c r="B136" s="10"/>
      <c r="C136" s="10"/>
    </row>
    <row r="137" spans="1:3" ht="20.25" customHeight="1">
      <c r="A137" s="10"/>
      <c r="B137" s="10"/>
      <c r="C137" s="12"/>
    </row>
    <row r="138" spans="1:3" ht="12.75">
      <c r="A138" s="10"/>
      <c r="B138" s="10"/>
      <c r="C138" s="10"/>
    </row>
    <row r="139" spans="1:3" ht="12.75">
      <c r="A139" s="10"/>
      <c r="B139" s="10"/>
      <c r="C139" s="12"/>
    </row>
    <row r="140" spans="1:3" ht="24.75" customHeight="1">
      <c r="A140" s="10"/>
      <c r="B140" s="10"/>
      <c r="C140" s="12"/>
    </row>
    <row r="141" spans="1:3" ht="21" customHeight="1">
      <c r="A141" s="10"/>
      <c r="B141" s="10"/>
      <c r="C141" s="10"/>
    </row>
    <row r="142" spans="1:3" ht="19.5" customHeight="1">
      <c r="A142" s="10"/>
      <c r="B142" s="10"/>
      <c r="C142" s="10"/>
    </row>
    <row r="143" spans="1:3" ht="21.75" customHeight="1">
      <c r="A143" s="10"/>
      <c r="B143" s="10"/>
      <c r="C143" s="10"/>
    </row>
    <row r="144" spans="1:3" ht="23.25" customHeight="1">
      <c r="A144" s="10"/>
      <c r="B144" s="10"/>
      <c r="C144" s="10"/>
    </row>
    <row r="145" spans="1:3" ht="21.75" customHeight="1">
      <c r="A145" s="10"/>
      <c r="B145" s="10"/>
      <c r="C145" s="10"/>
    </row>
    <row r="146" spans="1:3" ht="20.25" customHeight="1">
      <c r="A146" s="10"/>
      <c r="B146" s="10"/>
      <c r="C146" s="10"/>
    </row>
    <row r="147" spans="1:3" ht="24" customHeight="1">
      <c r="A147" s="10"/>
      <c r="B147" s="10"/>
      <c r="C147" s="10"/>
    </row>
    <row r="148" spans="1:3" ht="17.25" customHeight="1">
      <c r="A148" s="10"/>
      <c r="B148" s="10"/>
      <c r="C148" s="10"/>
    </row>
    <row r="149" spans="1:3" ht="12.75">
      <c r="A149" s="10"/>
      <c r="B149" s="10"/>
      <c r="C149" s="12"/>
    </row>
    <row r="150" spans="1:3" ht="12.75">
      <c r="A150" s="10"/>
      <c r="B150" s="10"/>
      <c r="C150" s="12"/>
    </row>
    <row r="151" spans="1:3" ht="12.75">
      <c r="A151" s="10"/>
      <c r="B151" s="10"/>
      <c r="C151" s="12"/>
    </row>
    <row r="152" spans="1:3" ht="12.75">
      <c r="A152" s="10"/>
      <c r="B152" s="10"/>
      <c r="C152" s="12"/>
    </row>
    <row r="153" spans="1:3" ht="12.75">
      <c r="A153" s="10"/>
      <c r="B153" s="10"/>
      <c r="C153" s="12"/>
    </row>
    <row r="154" spans="1:3" ht="12.75">
      <c r="A154" s="10"/>
      <c r="B154" s="10"/>
      <c r="C154" s="12"/>
    </row>
    <row r="155" spans="1:3" ht="12.75">
      <c r="A155" s="10"/>
      <c r="B155" s="10"/>
      <c r="C155" s="12"/>
    </row>
    <row r="156" spans="1:3" ht="12.75">
      <c r="A156" s="10"/>
      <c r="B156" s="10"/>
      <c r="C156" s="12"/>
    </row>
    <row r="157" spans="1:3" ht="12.75">
      <c r="A157" s="10"/>
      <c r="B157" s="10"/>
      <c r="C157" s="12"/>
    </row>
    <row r="158" spans="1:3" ht="12.75">
      <c r="A158" s="10"/>
      <c r="B158" s="10"/>
      <c r="C158" s="10"/>
    </row>
    <row r="159" spans="1:3" ht="12.75">
      <c r="A159" s="10"/>
      <c r="B159" s="10"/>
      <c r="C159" s="12"/>
    </row>
    <row r="160" spans="1:3" ht="12.75">
      <c r="A160" s="10"/>
      <c r="B160" s="10"/>
      <c r="C160" s="8"/>
    </row>
    <row r="161" spans="1:3" ht="12.75">
      <c r="A161" s="10"/>
      <c r="B161" s="10"/>
      <c r="C161" s="10"/>
    </row>
    <row r="162" spans="1:3" ht="12.75">
      <c r="A162" s="10"/>
      <c r="B162" s="10"/>
      <c r="C162" s="12"/>
    </row>
    <row r="163" spans="1:3" ht="15" customHeight="1">
      <c r="A163" s="10"/>
      <c r="B163" s="10"/>
      <c r="C163" s="10"/>
    </row>
    <row r="164" spans="1:3" ht="18" customHeight="1">
      <c r="A164" s="10"/>
      <c r="B164" s="10"/>
      <c r="C164" s="8"/>
    </row>
    <row r="165" spans="1:3" ht="21" customHeight="1">
      <c r="A165" s="10"/>
      <c r="B165" s="10"/>
      <c r="C165" s="8"/>
    </row>
    <row r="166" spans="1:3" ht="18" customHeight="1">
      <c r="A166" s="10"/>
      <c r="B166" s="10"/>
      <c r="C166" s="12"/>
    </row>
    <row r="167" spans="1:3" ht="21" customHeight="1">
      <c r="A167" s="10"/>
      <c r="B167" s="10"/>
      <c r="C167" s="10"/>
    </row>
    <row r="168" spans="1:3" ht="21" customHeight="1">
      <c r="A168" s="10"/>
      <c r="B168" s="10"/>
      <c r="C168" s="10"/>
    </row>
    <row r="169" spans="1:3" ht="21" customHeight="1">
      <c r="A169" s="10"/>
      <c r="B169" s="10"/>
      <c r="C169" s="10"/>
    </row>
    <row r="170" spans="1:3" ht="20.25" customHeight="1">
      <c r="A170" s="10"/>
      <c r="B170" s="10"/>
      <c r="C170" s="10"/>
    </row>
    <row r="171" spans="1:3" ht="19.5" customHeight="1">
      <c r="A171" s="10"/>
      <c r="B171" s="10"/>
      <c r="C171" s="10"/>
    </row>
    <row r="172" spans="1:3" ht="19.5" customHeight="1">
      <c r="A172" s="10"/>
      <c r="B172" s="10"/>
      <c r="C172" s="10"/>
    </row>
    <row r="173" spans="1:3" ht="19.5" customHeight="1">
      <c r="A173" s="10"/>
      <c r="B173" s="10"/>
      <c r="C173" s="10"/>
    </row>
    <row r="174" spans="1:3" ht="15.75" customHeight="1">
      <c r="A174" s="10"/>
      <c r="B174" s="10"/>
      <c r="C174" s="10"/>
    </row>
    <row r="175" spans="1:3" ht="22.5" customHeight="1">
      <c r="A175" s="10"/>
      <c r="B175" s="10"/>
      <c r="C175" s="12"/>
    </row>
    <row r="176" spans="1:3" ht="18.75" customHeight="1">
      <c r="A176" s="10"/>
      <c r="B176" s="10"/>
      <c r="C176" s="10"/>
    </row>
    <row r="177" spans="1:3" ht="18.75" customHeight="1">
      <c r="A177" s="10"/>
      <c r="B177" s="10"/>
      <c r="C177" s="12"/>
    </row>
    <row r="178" spans="1:3" ht="20.25" customHeight="1">
      <c r="A178" s="10"/>
      <c r="B178" s="10"/>
      <c r="C178" s="10"/>
    </row>
    <row r="179" spans="1:3" ht="18.75" customHeight="1">
      <c r="A179" s="10"/>
      <c r="B179" s="10"/>
      <c r="C179" s="12"/>
    </row>
    <row r="180" spans="1:3" ht="12.75">
      <c r="A180" s="10"/>
      <c r="B180" s="10"/>
      <c r="C180" s="8"/>
    </row>
    <row r="181" spans="1:3" ht="12.75">
      <c r="A181" s="10"/>
      <c r="B181" s="10"/>
      <c r="C181" s="8"/>
    </row>
    <row r="182" spans="1:3" ht="11.25" customHeight="1">
      <c r="A182" s="10"/>
      <c r="B182" s="10"/>
      <c r="C182" s="12"/>
    </row>
    <row r="183" spans="1:3" ht="14.25" customHeight="1">
      <c r="A183" s="10"/>
      <c r="B183" s="10"/>
      <c r="C183" s="10"/>
    </row>
    <row r="184" spans="1:3" ht="12.75">
      <c r="A184" s="10"/>
      <c r="B184" s="10"/>
      <c r="C184" s="10"/>
    </row>
    <row r="185" spans="1:3" ht="12.75">
      <c r="A185" s="10"/>
      <c r="B185" s="10"/>
      <c r="C185" s="10"/>
    </row>
    <row r="186" spans="1:3" ht="18" customHeight="1">
      <c r="A186" s="10"/>
      <c r="B186" s="10"/>
      <c r="C186" s="10"/>
    </row>
    <row r="187" spans="1:3" ht="17.25" customHeight="1">
      <c r="A187" s="10"/>
      <c r="B187" s="10"/>
      <c r="C187" s="12"/>
    </row>
    <row r="188" spans="1:3" ht="20.25" customHeight="1">
      <c r="A188" s="10"/>
      <c r="B188" s="10"/>
      <c r="C188" s="12"/>
    </row>
    <row r="189" spans="1:3" ht="17.25" customHeight="1">
      <c r="A189" s="10"/>
      <c r="B189" s="10"/>
      <c r="C189" s="17"/>
    </row>
    <row r="190" spans="1:3" ht="21" customHeight="1">
      <c r="A190" s="10"/>
      <c r="B190" s="10"/>
      <c r="C190" s="12"/>
    </row>
    <row r="191" spans="1:3" ht="31.5" customHeight="1">
      <c r="A191" s="10"/>
      <c r="B191" s="10"/>
      <c r="C191" s="8"/>
    </row>
    <row r="192" spans="1:3" ht="18" customHeight="1">
      <c r="A192" s="10"/>
      <c r="B192" s="10"/>
      <c r="C192" s="10"/>
    </row>
    <row r="193" spans="1:3" ht="20.25" customHeight="1">
      <c r="A193" s="10"/>
      <c r="B193" s="10"/>
      <c r="C193" s="12"/>
    </row>
    <row r="194" spans="1:3" ht="22.5" customHeight="1">
      <c r="A194" s="10"/>
      <c r="B194" s="10"/>
      <c r="C194" s="12"/>
    </row>
    <row r="195" spans="1:3" ht="21.75" customHeight="1">
      <c r="A195" s="10"/>
      <c r="B195" s="10"/>
      <c r="C195" s="12"/>
    </row>
    <row r="196" spans="1:3" ht="20.25" customHeight="1">
      <c r="A196" s="10"/>
      <c r="B196" s="10"/>
      <c r="C196" s="12"/>
    </row>
    <row r="197" spans="1:3" ht="21" customHeight="1">
      <c r="A197" s="10"/>
      <c r="B197" s="10"/>
      <c r="C197" s="8"/>
    </row>
    <row r="198" spans="1:3" ht="21" customHeight="1">
      <c r="A198" s="10"/>
      <c r="B198" s="10"/>
      <c r="C198" s="8"/>
    </row>
    <row r="199" spans="1:3" ht="16.5" customHeight="1">
      <c r="A199" s="10"/>
      <c r="B199" s="10"/>
      <c r="C199" s="10"/>
    </row>
    <row r="200" spans="1:3" ht="18.75" customHeight="1">
      <c r="A200" s="10"/>
      <c r="B200" s="10"/>
      <c r="C200" s="10"/>
    </row>
    <row r="201" spans="1:3" ht="18.75" customHeight="1">
      <c r="A201" s="10"/>
      <c r="B201" s="10"/>
      <c r="C201" s="10"/>
    </row>
    <row r="202" spans="1:3" ht="22.5" customHeight="1">
      <c r="A202" s="10"/>
      <c r="B202" s="10"/>
      <c r="C202" s="8"/>
    </row>
    <row r="203" spans="1:3" ht="21" customHeight="1">
      <c r="A203" s="10"/>
      <c r="B203" s="10"/>
      <c r="C203" s="10"/>
    </row>
    <row r="204" spans="1:3" ht="21" customHeight="1">
      <c r="A204" s="10"/>
      <c r="B204" s="10"/>
      <c r="C204" s="10"/>
    </row>
    <row r="205" spans="1:3" ht="19.5" customHeight="1">
      <c r="A205" s="10"/>
      <c r="B205" s="10"/>
      <c r="C205" s="10"/>
    </row>
    <row r="206" spans="1:3" ht="18.75" customHeight="1">
      <c r="A206" s="10"/>
      <c r="B206" s="10"/>
      <c r="C206" s="10"/>
    </row>
    <row r="207" spans="1:3" ht="27" customHeight="1">
      <c r="A207" s="10"/>
      <c r="B207" s="10"/>
      <c r="C207" s="8"/>
    </row>
    <row r="208" spans="1:3" ht="23.25" customHeight="1">
      <c r="A208" s="10"/>
      <c r="B208" s="10"/>
      <c r="C208" s="8"/>
    </row>
    <row r="209" spans="1:3" ht="19.5" customHeight="1">
      <c r="A209" s="10"/>
      <c r="B209" s="10"/>
      <c r="C209" s="10"/>
    </row>
    <row r="210" spans="1:3" ht="18" customHeight="1">
      <c r="A210" s="10"/>
      <c r="B210" s="10"/>
      <c r="C210" s="10"/>
    </row>
    <row r="211" spans="1:3" ht="16.5" customHeight="1">
      <c r="A211" s="10"/>
      <c r="B211" s="10"/>
      <c r="C211" s="10"/>
    </row>
    <row r="212" spans="1:3" ht="18.75" customHeight="1">
      <c r="A212" s="10"/>
      <c r="B212" s="10"/>
      <c r="C212" s="10"/>
    </row>
    <row r="213" spans="1:3" ht="23.25" customHeight="1">
      <c r="A213" s="10"/>
      <c r="B213" s="10"/>
      <c r="C213" s="10"/>
    </row>
    <row r="214" spans="1:3" ht="22.5" customHeight="1">
      <c r="A214" s="10"/>
      <c r="B214" s="10"/>
      <c r="C214" s="10"/>
    </row>
    <row r="215" spans="1:3" ht="19.5" customHeight="1">
      <c r="A215" s="10"/>
      <c r="B215" s="10"/>
      <c r="C215" s="2"/>
    </row>
    <row r="216" spans="1:3" ht="18.75" customHeight="1">
      <c r="A216" s="10"/>
      <c r="B216" s="10"/>
      <c r="C216" s="10"/>
    </row>
    <row r="217" spans="1:3" ht="16.5" customHeight="1">
      <c r="A217" s="10"/>
      <c r="B217" s="10"/>
      <c r="C217" s="2"/>
    </row>
    <row r="218" spans="1:3" ht="18" customHeight="1">
      <c r="A218" s="10"/>
      <c r="B218" s="10"/>
      <c r="C218" s="10"/>
    </row>
    <row r="219" spans="1:3" ht="22.5" customHeight="1">
      <c r="A219" s="10"/>
      <c r="B219" s="10"/>
      <c r="C219" s="10"/>
    </row>
    <row r="220" spans="1:3" ht="18.75" customHeight="1">
      <c r="A220" s="10"/>
      <c r="B220" s="10"/>
      <c r="C220" s="10"/>
    </row>
    <row r="221" spans="1:3" ht="21" customHeight="1">
      <c r="A221" s="10"/>
      <c r="B221" s="10"/>
      <c r="C221" s="10"/>
    </row>
    <row r="222" spans="1:3" ht="18" customHeight="1">
      <c r="A222" s="10"/>
      <c r="B222" s="10"/>
      <c r="C222" s="10"/>
    </row>
    <row r="223" spans="1:3" ht="20.25" customHeight="1">
      <c r="A223" s="10"/>
      <c r="B223" s="10"/>
      <c r="C223" s="10"/>
    </row>
    <row r="224" spans="1:3" ht="20.25" customHeight="1">
      <c r="A224" s="10"/>
      <c r="B224" s="10"/>
      <c r="C224" s="10"/>
    </row>
    <row r="225" spans="1:3" ht="21" customHeight="1">
      <c r="A225" s="10"/>
      <c r="B225" s="10"/>
      <c r="C225" s="10"/>
    </row>
    <row r="226" spans="1:3" ht="19.5" customHeight="1">
      <c r="A226" s="10"/>
      <c r="B226" s="10"/>
      <c r="C226" s="8"/>
    </row>
    <row r="227" spans="1:3" ht="20.25" customHeight="1">
      <c r="A227" s="10"/>
      <c r="B227" s="10"/>
      <c r="C227" s="10"/>
    </row>
    <row r="228" spans="1:3" ht="21" customHeight="1">
      <c r="A228" s="10"/>
      <c r="B228" s="10"/>
      <c r="C228" s="2"/>
    </row>
    <row r="229" spans="1:3" ht="18.75" customHeight="1">
      <c r="A229" s="10"/>
      <c r="B229" s="10"/>
      <c r="C229" s="10"/>
    </row>
    <row r="230" spans="1:3" ht="20.25" customHeight="1">
      <c r="A230" s="10"/>
      <c r="B230" s="10"/>
      <c r="C230" s="10"/>
    </row>
    <row r="231" spans="1:3" ht="19.5" customHeight="1">
      <c r="A231" s="10"/>
      <c r="B231" s="10"/>
      <c r="C231" s="10"/>
    </row>
    <row r="232" spans="1:3" ht="18" customHeight="1">
      <c r="A232" s="10"/>
      <c r="B232" s="10"/>
      <c r="C232" s="10"/>
    </row>
    <row r="233" spans="1:3" ht="18" customHeight="1">
      <c r="A233" s="10"/>
      <c r="B233" s="10"/>
      <c r="C233" s="10"/>
    </row>
    <row r="234" spans="1:3" ht="12.75">
      <c r="A234" s="10"/>
      <c r="B234" s="10"/>
      <c r="C234" s="10"/>
    </row>
    <row r="235" spans="1:3" ht="12.75">
      <c r="A235" s="10"/>
      <c r="B235" s="10"/>
      <c r="C235" s="9"/>
    </row>
    <row r="236" spans="1:3" ht="12.75">
      <c r="A236" s="10"/>
      <c r="B236" s="10"/>
      <c r="C236" s="9"/>
    </row>
    <row r="237" spans="1:3" ht="12.75">
      <c r="A237" s="10"/>
      <c r="B237" s="10"/>
      <c r="C237" s="9"/>
    </row>
    <row r="238" spans="1:3" ht="12.75">
      <c r="A238" s="10"/>
      <c r="B238" s="10"/>
      <c r="C238" s="9"/>
    </row>
    <row r="239" spans="1:3" ht="12.75">
      <c r="A239" s="10"/>
      <c r="B239" s="10"/>
      <c r="C239" s="9"/>
    </row>
    <row r="240" spans="1:3" ht="12.75">
      <c r="A240" s="10"/>
      <c r="B240" s="10"/>
      <c r="C240" s="9"/>
    </row>
    <row r="241" spans="1:3" ht="12.75">
      <c r="A241" s="10"/>
      <c r="B241" s="10"/>
      <c r="C241" s="9"/>
    </row>
    <row r="242" spans="1:3" ht="12.75">
      <c r="A242" s="10"/>
      <c r="B242" s="10"/>
      <c r="C242" s="10"/>
    </row>
    <row r="243" spans="1:3" ht="12.75">
      <c r="A243" s="10"/>
      <c r="B243" s="10"/>
      <c r="C243" s="11"/>
    </row>
    <row r="244" spans="1:3" ht="12.75">
      <c r="A244" s="10"/>
      <c r="B244" s="10"/>
      <c r="C244" s="10"/>
    </row>
    <row r="245" spans="1:3" ht="12.75">
      <c r="A245" s="10"/>
      <c r="B245" s="10"/>
      <c r="C245" s="10"/>
    </row>
    <row r="246" spans="1:3" ht="12.75">
      <c r="A246" s="10"/>
      <c r="B246" s="10"/>
      <c r="C246" s="10"/>
    </row>
    <row r="247" spans="1:3" ht="12.75">
      <c r="A247" s="10"/>
      <c r="B247" s="10"/>
      <c r="C247" s="10"/>
    </row>
    <row r="248" spans="1:3" ht="12.75">
      <c r="A248" s="10"/>
      <c r="B248" s="10"/>
      <c r="C248" s="10"/>
    </row>
    <row r="249" spans="1:3" ht="12.75">
      <c r="A249" s="10"/>
      <c r="B249" s="10"/>
      <c r="C249" s="10"/>
    </row>
    <row r="250" spans="1:3" ht="12.75">
      <c r="A250" s="10"/>
      <c r="B250" s="10"/>
      <c r="C250" s="10"/>
    </row>
    <row r="251" spans="1:3" ht="12.75">
      <c r="A251" s="10"/>
      <c r="B251" s="10"/>
      <c r="C251" s="10"/>
    </row>
    <row r="252" spans="1:3" ht="12.75">
      <c r="A252" s="10"/>
      <c r="B252" s="10"/>
      <c r="C252" s="10"/>
    </row>
    <row r="253" spans="1:3" ht="12.75">
      <c r="A253" s="10"/>
      <c r="B253" s="10"/>
      <c r="C253" s="10"/>
    </row>
    <row r="254" spans="1:3" ht="12.75">
      <c r="A254" s="10"/>
      <c r="B254" s="10"/>
      <c r="C254" s="10"/>
    </row>
    <row r="255" spans="1:3" ht="12.75">
      <c r="A255" s="10"/>
      <c r="B255" s="10"/>
      <c r="C255" s="10"/>
    </row>
    <row r="256" spans="1:3" ht="12.75">
      <c r="A256" s="10"/>
      <c r="B256" s="10"/>
      <c r="C256" s="10"/>
    </row>
    <row r="257" spans="1:3" ht="12.75">
      <c r="A257" s="10"/>
      <c r="B257" s="10"/>
      <c r="C257" s="10"/>
    </row>
    <row r="258" spans="1:3" ht="12.75">
      <c r="A258" s="10"/>
      <c r="B258" s="10"/>
      <c r="C258" s="10"/>
    </row>
    <row r="259" spans="1:3" ht="12.75">
      <c r="A259" s="10"/>
      <c r="B259" s="10"/>
      <c r="C259" s="10"/>
    </row>
    <row r="260" spans="1:3" ht="12.75">
      <c r="A260" s="10"/>
      <c r="B260" s="10"/>
      <c r="C260" s="10"/>
    </row>
    <row r="261" spans="1:3" ht="12.75">
      <c r="A261" s="10"/>
      <c r="B261" s="10"/>
      <c r="C261" s="10"/>
    </row>
    <row r="262" spans="1:3" ht="12.75">
      <c r="A262" s="10"/>
      <c r="B262" s="10"/>
      <c r="C262" s="10"/>
    </row>
    <row r="263" spans="1:3" ht="12.75">
      <c r="A263" s="10"/>
      <c r="B263" s="10"/>
      <c r="C263" s="10"/>
    </row>
    <row r="264" spans="1:3" ht="12.75">
      <c r="A264" s="10"/>
      <c r="B264" s="10"/>
      <c r="C264" s="10"/>
    </row>
    <row r="265" spans="1:3" ht="12.75">
      <c r="A265" s="10"/>
      <c r="B265" s="10"/>
      <c r="C265" s="10"/>
    </row>
    <row r="266" spans="1:3" ht="12.75">
      <c r="A266" s="10"/>
      <c r="B266" s="10"/>
      <c r="C266" s="10"/>
    </row>
    <row r="267" spans="1:3" ht="12.75">
      <c r="A267" s="10"/>
      <c r="B267" s="10"/>
      <c r="C267" s="10"/>
    </row>
    <row r="268" spans="1:3" ht="12.75">
      <c r="A268" s="10"/>
      <c r="B268" s="10"/>
      <c r="C268" s="10"/>
    </row>
    <row r="269" spans="1:3" ht="12.75">
      <c r="A269" s="10"/>
      <c r="B269" s="10"/>
      <c r="C269" s="10"/>
    </row>
    <row r="270" spans="1:3" ht="12.75">
      <c r="A270" s="10"/>
      <c r="B270" s="10"/>
      <c r="C270" s="10"/>
    </row>
    <row r="271" spans="1:3" ht="12.75">
      <c r="A271" s="10"/>
      <c r="B271" s="10"/>
      <c r="C271" s="10"/>
    </row>
    <row r="272" spans="1:3" ht="12.75">
      <c r="A272" s="10"/>
      <c r="B272" s="10"/>
      <c r="C272" s="10"/>
    </row>
    <row r="273" spans="1:3" ht="12.75">
      <c r="A273" s="10"/>
      <c r="B273" s="10"/>
      <c r="C273" s="10"/>
    </row>
    <row r="274" spans="1:3" ht="12.75">
      <c r="A274" s="10"/>
      <c r="B274" s="10"/>
      <c r="C274" s="10"/>
    </row>
    <row r="275" spans="1:3" ht="12.75">
      <c r="A275" s="10"/>
      <c r="B275" s="10"/>
      <c r="C275" s="10"/>
    </row>
    <row r="276" spans="1:3" ht="12.75">
      <c r="A276" s="10"/>
      <c r="B276" s="10"/>
      <c r="C276" s="10"/>
    </row>
    <row r="277" spans="1:3" ht="12.75">
      <c r="A277" s="10"/>
      <c r="B277" s="10"/>
      <c r="C277" s="10"/>
    </row>
    <row r="278" spans="1:3" ht="12.75">
      <c r="A278" s="10"/>
      <c r="B278" s="10"/>
      <c r="C278" s="10"/>
    </row>
    <row r="279" spans="1:3" ht="12.75">
      <c r="A279" s="10"/>
      <c r="B279" s="10"/>
      <c r="C279" s="10"/>
    </row>
    <row r="280" spans="1:3" ht="12.75">
      <c r="A280" s="10"/>
      <c r="B280" s="10"/>
      <c r="C280" s="10"/>
    </row>
    <row r="281" spans="1:3" ht="12.75">
      <c r="A281" s="10"/>
      <c r="B281" s="10"/>
      <c r="C281" s="10"/>
    </row>
    <row r="282" spans="1:3" ht="12.75">
      <c r="A282" s="10"/>
      <c r="B282" s="10"/>
      <c r="C282" s="10"/>
    </row>
    <row r="283" spans="1:3" ht="12.75">
      <c r="A283" s="10"/>
      <c r="B283" s="10"/>
      <c r="C283" s="10"/>
    </row>
    <row r="284" spans="1:3" ht="12.75">
      <c r="A284" s="10"/>
      <c r="B284" s="10"/>
      <c r="C284" s="10"/>
    </row>
    <row r="285" spans="1:3" ht="12.75">
      <c r="A285" s="10"/>
      <c r="B285" s="10"/>
      <c r="C285" s="10"/>
    </row>
    <row r="286" spans="1:3" ht="12.75">
      <c r="A286" s="10"/>
      <c r="B286" s="10"/>
      <c r="C286" s="10"/>
    </row>
    <row r="287" spans="1:3" ht="12.75">
      <c r="A287" s="10"/>
      <c r="B287" s="10"/>
      <c r="C287" s="10"/>
    </row>
    <row r="288" spans="1:3" ht="12.75">
      <c r="A288" s="10"/>
      <c r="B288" s="10"/>
      <c r="C288" s="10"/>
    </row>
    <row r="289" spans="1:3" ht="12.75">
      <c r="A289" s="10"/>
      <c r="B289" s="10"/>
      <c r="C289" s="10"/>
    </row>
    <row r="290" spans="1:3" ht="12.75">
      <c r="A290" s="10"/>
      <c r="B290" s="10"/>
      <c r="C290" s="10"/>
    </row>
    <row r="291" spans="1:3" ht="12.75">
      <c r="A291" s="10"/>
      <c r="B291" s="10"/>
      <c r="C291" s="10"/>
    </row>
    <row r="292" spans="1:3" ht="12.75">
      <c r="A292" s="10"/>
      <c r="B292" s="10"/>
      <c r="C292" s="10"/>
    </row>
    <row r="293" spans="1:3" ht="12.75">
      <c r="A293" s="10"/>
      <c r="B293" s="10"/>
      <c r="C293" s="10"/>
    </row>
    <row r="294" spans="1:3" ht="12.75">
      <c r="A294" s="10"/>
      <c r="B294" s="10"/>
      <c r="C294" s="10"/>
    </row>
    <row r="295" spans="1:3" ht="12.75">
      <c r="A295" s="10"/>
      <c r="B295" s="10"/>
      <c r="C295" s="10"/>
    </row>
    <row r="296" spans="1:3" ht="12.75">
      <c r="A296" s="10"/>
      <c r="B296" s="10"/>
      <c r="C296" s="10"/>
    </row>
    <row r="297" spans="1:3" ht="12.75">
      <c r="A297" s="10"/>
      <c r="B297" s="10"/>
      <c r="C297" s="10"/>
    </row>
    <row r="298" spans="1:3" ht="12.75">
      <c r="A298" s="10"/>
      <c r="B298" s="10"/>
      <c r="C298" s="10"/>
    </row>
    <row r="299" spans="1:3" ht="12.75">
      <c r="A299" s="10"/>
      <c r="B299" s="10"/>
      <c r="C299" s="10"/>
    </row>
    <row r="300" spans="1:3" ht="12.75">
      <c r="A300" s="10"/>
      <c r="B300" s="10"/>
      <c r="C300" s="10"/>
    </row>
    <row r="301" spans="1:3" ht="12.75">
      <c r="A301" s="10"/>
      <c r="B301" s="10"/>
      <c r="C301" s="10"/>
    </row>
    <row r="302" spans="1:3" ht="12.75">
      <c r="A302" s="10"/>
      <c r="B302" s="10"/>
      <c r="C302" s="10"/>
    </row>
    <row r="303" spans="1:3" ht="12.75">
      <c r="A303" s="10"/>
      <c r="B303" s="10"/>
      <c r="C303" s="10"/>
    </row>
    <row r="304" spans="1:3" ht="12.75">
      <c r="A304" s="10"/>
      <c r="B304" s="10"/>
      <c r="C304" s="10"/>
    </row>
    <row r="305" spans="1:3" ht="12.75">
      <c r="A305" s="10"/>
      <c r="B305" s="10"/>
      <c r="C305" s="10"/>
    </row>
    <row r="306" spans="1:3" ht="12.75">
      <c r="A306" s="10"/>
      <c r="B306" s="10"/>
      <c r="C306" s="10"/>
    </row>
    <row r="307" spans="1:3" ht="12.75">
      <c r="A307" s="10"/>
      <c r="B307" s="10"/>
      <c r="C307" s="10"/>
    </row>
    <row r="308" spans="1:3" ht="12.75">
      <c r="A308" s="10"/>
      <c r="B308" s="10"/>
      <c r="C308" s="10"/>
    </row>
    <row r="309" spans="1:3" ht="12.75">
      <c r="A309" s="10"/>
      <c r="B309" s="10"/>
      <c r="C309" s="10"/>
    </row>
    <row r="310" spans="1:3" ht="12.75">
      <c r="A310" s="10"/>
      <c r="B310" s="10"/>
      <c r="C310" s="10"/>
    </row>
    <row r="311" spans="1:3" ht="12.75">
      <c r="A311" s="10"/>
      <c r="B311" s="10"/>
      <c r="C311" s="10"/>
    </row>
    <row r="312" spans="1:3" ht="12.75">
      <c r="A312" s="10"/>
      <c r="B312" s="10"/>
      <c r="C312" s="10"/>
    </row>
    <row r="313" spans="1:3" ht="12.75">
      <c r="A313" s="10"/>
      <c r="B313" s="10"/>
      <c r="C313" s="10"/>
    </row>
    <row r="314" spans="1:3" ht="12.75">
      <c r="A314" s="10"/>
      <c r="B314" s="10"/>
      <c r="C314" s="10"/>
    </row>
    <row r="315" spans="1:3" ht="12.75">
      <c r="A315" s="10"/>
      <c r="B315" s="10"/>
      <c r="C315" s="10"/>
    </row>
    <row r="316" spans="1:3" ht="12.75">
      <c r="A316" s="10"/>
      <c r="B316" s="10"/>
      <c r="C316" s="10"/>
    </row>
    <row r="317" spans="1:3" ht="12.75">
      <c r="A317" s="10"/>
      <c r="B317" s="10"/>
      <c r="C317" s="10"/>
    </row>
    <row r="318" spans="1:3" ht="12.75">
      <c r="A318" s="10"/>
      <c r="B318" s="10"/>
      <c r="C318" s="10"/>
    </row>
    <row r="319" spans="1:3" ht="12.75">
      <c r="A319" s="10"/>
      <c r="B319" s="10"/>
      <c r="C319" s="10"/>
    </row>
    <row r="320" spans="1:3" ht="12.75">
      <c r="A320" s="10"/>
      <c r="B320" s="10"/>
      <c r="C320" s="10"/>
    </row>
    <row r="321" spans="1:3" ht="12.75">
      <c r="A321" s="10"/>
      <c r="B321" s="10"/>
      <c r="C321" s="10"/>
    </row>
    <row r="322" spans="1:3" ht="12.75">
      <c r="A322" s="10"/>
      <c r="B322" s="10"/>
      <c r="C322" s="10"/>
    </row>
    <row r="323" spans="1:3" ht="12.75">
      <c r="A323" s="10"/>
      <c r="B323" s="10"/>
      <c r="C323" s="10"/>
    </row>
    <row r="324" spans="1:3" ht="12.75">
      <c r="A324" s="10"/>
      <c r="B324" s="10"/>
      <c r="C324" s="10"/>
    </row>
    <row r="325" spans="1:3" ht="12.75">
      <c r="A325" s="10"/>
      <c r="B325" s="10"/>
      <c r="C325" s="10"/>
    </row>
    <row r="326" spans="1:3" ht="12.75">
      <c r="A326" s="10"/>
      <c r="B326" s="10"/>
      <c r="C326" s="10"/>
    </row>
    <row r="327" spans="1:3" ht="12.75">
      <c r="A327" s="10"/>
      <c r="B327" s="10"/>
      <c r="C327" s="10"/>
    </row>
    <row r="328" spans="1:3" ht="12.75">
      <c r="A328" s="10"/>
      <c r="B328" s="10"/>
      <c r="C328" s="10"/>
    </row>
    <row r="329" spans="1:3" ht="12.75">
      <c r="A329" s="10"/>
      <c r="B329" s="10"/>
      <c r="C329" s="10"/>
    </row>
    <row r="330" spans="1:3" ht="12.75">
      <c r="A330" s="10"/>
      <c r="B330" s="10"/>
      <c r="C330" s="10"/>
    </row>
    <row r="331" spans="1:3" ht="12.75">
      <c r="A331" s="10"/>
      <c r="B331" s="10"/>
      <c r="C331" s="10"/>
    </row>
    <row r="332" spans="1:3" ht="12.75">
      <c r="A332" s="10"/>
      <c r="B332" s="10"/>
      <c r="C332" s="10"/>
    </row>
    <row r="333" spans="1:3" ht="12.75">
      <c r="A333" s="10"/>
      <c r="B333" s="10"/>
      <c r="C333" s="10"/>
    </row>
    <row r="334" spans="1:3" ht="12.75">
      <c r="A334" s="10"/>
      <c r="B334" s="10"/>
      <c r="C334" s="10"/>
    </row>
    <row r="335" spans="1:3" ht="12.75">
      <c r="A335" s="10"/>
      <c r="B335" s="10"/>
      <c r="C335" s="10"/>
    </row>
    <row r="336" spans="1:3" ht="12.75">
      <c r="A336" s="10"/>
      <c r="B336" s="10"/>
      <c r="C336" s="10"/>
    </row>
    <row r="337" spans="1:3" ht="12.75">
      <c r="A337" s="10"/>
      <c r="B337" s="10"/>
      <c r="C337" s="10"/>
    </row>
    <row r="338" spans="1:3" ht="12.75">
      <c r="A338" s="10"/>
      <c r="B338" s="10"/>
      <c r="C338" s="10"/>
    </row>
    <row r="339" spans="1:3" ht="12.75">
      <c r="A339" s="10"/>
      <c r="B339" s="10"/>
      <c r="C339" s="10"/>
    </row>
    <row r="340" spans="1:3" ht="12.75">
      <c r="A340" s="10"/>
      <c r="B340" s="10"/>
      <c r="C340" s="10"/>
    </row>
    <row r="341" spans="1:3" ht="12.75">
      <c r="A341" s="10"/>
      <c r="B341" s="10"/>
      <c r="C341" s="10"/>
    </row>
    <row r="342" spans="1:3" ht="12.75">
      <c r="A342" s="10"/>
      <c r="B342" s="10"/>
      <c r="C342" s="10"/>
    </row>
    <row r="343" spans="1:3" ht="12.75">
      <c r="A343" s="10"/>
      <c r="B343" s="10"/>
      <c r="C343" s="10"/>
    </row>
    <row r="344" spans="1:3" ht="12.75">
      <c r="A344" s="10"/>
      <c r="B344" s="10"/>
      <c r="C344" s="10"/>
    </row>
    <row r="345" spans="1:3" ht="12.75">
      <c r="A345" s="10"/>
      <c r="B345" s="10"/>
      <c r="C345" s="10"/>
    </row>
    <row r="346" spans="1:3" ht="12.75">
      <c r="A346" s="10"/>
      <c r="B346" s="10"/>
      <c r="C346" s="10"/>
    </row>
    <row r="347" spans="1:3" ht="12.75">
      <c r="A347" s="10"/>
      <c r="B347" s="10"/>
      <c r="C347" s="10"/>
    </row>
    <row r="348" spans="1:3" ht="12.75">
      <c r="A348" s="10"/>
      <c r="B348" s="10"/>
      <c r="C348" s="10"/>
    </row>
    <row r="349" spans="1:3" ht="12.75">
      <c r="A349" s="10"/>
      <c r="B349" s="10"/>
      <c r="C349" s="10"/>
    </row>
    <row r="350" spans="1:3" ht="12.75">
      <c r="A350" s="10"/>
      <c r="B350" s="10"/>
      <c r="C350" s="10"/>
    </row>
    <row r="351" spans="1:3" ht="12.75">
      <c r="A351" s="10"/>
      <c r="B351" s="10"/>
      <c r="C351" s="10"/>
    </row>
    <row r="352" spans="1:3" ht="12.75">
      <c r="A352" s="10"/>
      <c r="B352" s="10"/>
      <c r="C352" s="10"/>
    </row>
    <row r="353" spans="1:3" ht="12.75">
      <c r="A353" s="10"/>
      <c r="B353" s="10"/>
      <c r="C353" s="10"/>
    </row>
    <row r="354" spans="1:3" ht="12.75">
      <c r="A354" s="10"/>
      <c r="B354" s="10"/>
      <c r="C354" s="10"/>
    </row>
    <row r="355" spans="1:3" ht="12.75">
      <c r="A355" s="10"/>
      <c r="B355" s="10"/>
      <c r="C355" s="10"/>
    </row>
    <row r="356" spans="1:3" ht="12.75">
      <c r="A356" s="10"/>
      <c r="B356" s="10"/>
      <c r="C356" s="10"/>
    </row>
    <row r="357" spans="1:3" ht="12.75">
      <c r="A357" s="10"/>
      <c r="B357" s="10"/>
      <c r="C357" s="10"/>
    </row>
    <row r="358" spans="1:3" ht="12.75">
      <c r="A358" s="10"/>
      <c r="B358" s="10"/>
      <c r="C358" s="10"/>
    </row>
    <row r="359" spans="1:3" ht="12.75">
      <c r="A359" s="10"/>
      <c r="B359" s="10"/>
      <c r="C359" s="10"/>
    </row>
    <row r="360" spans="1:3" ht="12.75">
      <c r="A360" s="10"/>
      <c r="B360" s="10"/>
      <c r="C360" s="10"/>
    </row>
    <row r="361" spans="1:3" ht="12.75">
      <c r="A361" s="10"/>
      <c r="B361" s="10"/>
      <c r="C361" s="10"/>
    </row>
    <row r="362" spans="1:3" ht="12.75">
      <c r="A362" s="10"/>
      <c r="B362" s="10"/>
      <c r="C362" s="10"/>
    </row>
    <row r="363" spans="1:3" ht="12.75">
      <c r="A363" s="10"/>
      <c r="B363" s="10"/>
      <c r="C363" s="10"/>
    </row>
    <row r="364" spans="1:3" ht="12.75">
      <c r="A364" s="10"/>
      <c r="B364" s="10"/>
      <c r="C364" s="10"/>
    </row>
    <row r="365" spans="1:3" ht="12.75">
      <c r="A365" s="10"/>
      <c r="B365" s="10"/>
      <c r="C365" s="10"/>
    </row>
    <row r="366" spans="1:3" ht="12.75">
      <c r="A366" s="10"/>
      <c r="B366" s="10"/>
      <c r="C366" s="10"/>
    </row>
    <row r="367" spans="1:3" ht="12.75">
      <c r="A367" s="10"/>
      <c r="B367" s="10"/>
      <c r="C367" s="10"/>
    </row>
    <row r="368" spans="1:3" ht="12.75">
      <c r="A368" s="10"/>
      <c r="B368" s="10"/>
      <c r="C368" s="10"/>
    </row>
    <row r="369" spans="1:3" ht="12.75">
      <c r="A369" s="10"/>
      <c r="B369" s="10"/>
      <c r="C369" s="10"/>
    </row>
    <row r="370" spans="1:3" ht="12.75">
      <c r="A370" s="10"/>
      <c r="B370" s="10"/>
      <c r="C370" s="10"/>
    </row>
    <row r="371" spans="1:3" ht="12.75">
      <c r="A371" s="10"/>
      <c r="B371" s="10"/>
      <c r="C371" s="10"/>
    </row>
    <row r="372" spans="1:3" ht="12.75">
      <c r="A372" s="10"/>
      <c r="B372" s="10"/>
      <c r="C372" s="10"/>
    </row>
    <row r="373" spans="1:3" ht="12.75">
      <c r="A373" s="10"/>
      <c r="B373" s="10"/>
      <c r="C373" s="10"/>
    </row>
    <row r="374" spans="1:3" ht="12.75">
      <c r="A374" s="10"/>
      <c r="B374" s="10"/>
      <c r="C374" s="10"/>
    </row>
    <row r="375" spans="1:3" ht="12.75">
      <c r="A375" s="10"/>
      <c r="B375" s="10"/>
      <c r="C375" s="10"/>
    </row>
    <row r="376" spans="1:3" ht="12.75">
      <c r="A376" s="10"/>
      <c r="B376" s="10"/>
      <c r="C376" s="10"/>
    </row>
    <row r="377" spans="1:3" ht="12.75">
      <c r="A377" s="10"/>
      <c r="B377" s="10"/>
      <c r="C377" s="10"/>
    </row>
    <row r="378" spans="1:3" ht="12.75">
      <c r="A378" s="10"/>
      <c r="B378" s="10"/>
      <c r="C378" s="10"/>
    </row>
    <row r="379" spans="1:3" ht="12.75">
      <c r="A379" s="10"/>
      <c r="B379" s="10"/>
      <c r="C379" s="10"/>
    </row>
    <row r="380" spans="1:3" ht="12.75">
      <c r="A380" s="10"/>
      <c r="B380" s="10"/>
      <c r="C380" s="10"/>
    </row>
    <row r="381" spans="1:3" ht="12.75">
      <c r="A381" s="10"/>
      <c r="B381" s="10"/>
      <c r="C381" s="10"/>
    </row>
    <row r="382" spans="1:3" ht="12.75">
      <c r="A382" s="10"/>
      <c r="B382" s="10"/>
      <c r="C382" s="10"/>
    </row>
    <row r="383" spans="1:3" ht="12.75">
      <c r="A383" s="10"/>
      <c r="B383" s="10"/>
      <c r="C383" s="10"/>
    </row>
    <row r="384" spans="1:3" ht="12.75">
      <c r="A384" s="10"/>
      <c r="B384" s="10"/>
      <c r="C384" s="10"/>
    </row>
    <row r="385" spans="1:3" ht="12.75">
      <c r="A385" s="10"/>
      <c r="B385" s="10"/>
      <c r="C385" s="10"/>
    </row>
    <row r="386" spans="1:3" ht="12.75">
      <c r="A386" s="10"/>
      <c r="B386" s="10"/>
      <c r="C386" s="10"/>
    </row>
    <row r="387" spans="1:3" ht="12.75">
      <c r="A387" s="10"/>
      <c r="B387" s="10"/>
      <c r="C387" s="10"/>
    </row>
    <row r="388" spans="1:3" ht="12.75">
      <c r="A388" s="10"/>
      <c r="B388" s="10"/>
      <c r="C388" s="10"/>
    </row>
    <row r="389" spans="1:3" ht="12.75">
      <c r="A389" s="10"/>
      <c r="B389" s="10"/>
      <c r="C389" s="10"/>
    </row>
    <row r="390" spans="1:3" ht="12.75">
      <c r="A390" s="10"/>
      <c r="B390" s="10"/>
      <c r="C390" s="10"/>
    </row>
    <row r="391" spans="1:3" ht="12.75">
      <c r="A391" s="10"/>
      <c r="B391" s="10"/>
      <c r="C391" s="10"/>
    </row>
    <row r="392" spans="1:3" ht="12.75">
      <c r="A392" s="10"/>
      <c r="B392" s="10"/>
      <c r="C392" s="10"/>
    </row>
    <row r="393" spans="1:3" ht="12.75">
      <c r="A393" s="10"/>
      <c r="B393" s="10"/>
      <c r="C393" s="10"/>
    </row>
    <row r="394" spans="1:3" ht="12.75">
      <c r="A394" s="10"/>
      <c r="B394" s="10"/>
      <c r="C394" s="10"/>
    </row>
    <row r="395" spans="1:3" ht="12.75">
      <c r="A395" s="10"/>
      <c r="B395" s="10"/>
      <c r="C395" s="10"/>
    </row>
    <row r="396" spans="1:3" ht="12.75">
      <c r="A396" s="10"/>
      <c r="B396" s="10"/>
      <c r="C396" s="10"/>
    </row>
    <row r="397" spans="1:3" ht="12.75">
      <c r="A397" s="10"/>
      <c r="B397" s="10"/>
      <c r="C397" s="10"/>
    </row>
    <row r="398" spans="1:3" ht="12.75">
      <c r="A398" s="10"/>
      <c r="B398" s="10"/>
      <c r="C398" s="10"/>
    </row>
    <row r="399" spans="1:3" ht="12.75">
      <c r="A399" s="10"/>
      <c r="B399" s="10"/>
      <c r="C399" s="10"/>
    </row>
    <row r="400" spans="1:3" ht="12.75">
      <c r="A400" s="10"/>
      <c r="B400" s="10"/>
      <c r="C400" s="10"/>
    </row>
    <row r="401" spans="1:3" ht="12.75">
      <c r="A401" s="10"/>
      <c r="B401" s="10"/>
      <c r="C401" s="10"/>
    </row>
    <row r="402" spans="1:3" ht="12.75">
      <c r="A402" s="10"/>
      <c r="B402" s="10"/>
      <c r="C402" s="10"/>
    </row>
    <row r="403" spans="1:3" ht="12.75">
      <c r="A403" s="10"/>
      <c r="B403" s="10"/>
      <c r="C403" s="10"/>
    </row>
    <row r="404" spans="1:3" ht="12.75">
      <c r="A404" s="10"/>
      <c r="B404" s="10"/>
      <c r="C404" s="10"/>
    </row>
    <row r="405" spans="1:3" ht="12.75">
      <c r="A405" s="10"/>
      <c r="B405" s="10"/>
      <c r="C405" s="10"/>
    </row>
    <row r="406" spans="1:3" ht="12.75">
      <c r="A406" s="10"/>
      <c r="B406" s="10"/>
      <c r="C406" s="10"/>
    </row>
    <row r="407" spans="1:3" ht="12.75">
      <c r="A407" s="10"/>
      <c r="B407" s="10"/>
      <c r="C407" s="10"/>
    </row>
    <row r="408" spans="1:3" ht="12.75">
      <c r="A408" s="10"/>
      <c r="B408" s="10"/>
      <c r="C408" s="10"/>
    </row>
    <row r="409" spans="1:3" ht="12.75">
      <c r="A409" s="10"/>
      <c r="B409" s="10"/>
      <c r="C409" s="10"/>
    </row>
    <row r="410" spans="1:3" ht="12.75">
      <c r="A410" s="10"/>
      <c r="B410" s="10"/>
      <c r="C410" s="10"/>
    </row>
    <row r="411" spans="1:3" ht="12.75">
      <c r="A411" s="10"/>
      <c r="B411" s="10"/>
      <c r="C411" s="10"/>
    </row>
    <row r="412" spans="1:3" ht="12.75">
      <c r="A412" s="10"/>
      <c r="B412" s="10"/>
      <c r="C412" s="10"/>
    </row>
    <row r="413" spans="1:3" ht="12.75">
      <c r="A413" s="10"/>
      <c r="B413" s="10"/>
      <c r="C413" s="10"/>
    </row>
    <row r="414" spans="1:3" ht="12.75">
      <c r="A414" s="10"/>
      <c r="B414" s="10"/>
      <c r="C414" s="10"/>
    </row>
    <row r="415" spans="1:3" ht="12.75">
      <c r="A415" s="10"/>
      <c r="B415" s="10"/>
      <c r="C415" s="10"/>
    </row>
    <row r="416" spans="1:3" ht="12.75">
      <c r="A416" s="10"/>
      <c r="B416" s="10"/>
      <c r="C416" s="10"/>
    </row>
    <row r="417" spans="1:3" ht="12.75">
      <c r="A417" s="10"/>
      <c r="B417" s="10"/>
      <c r="C417" s="10"/>
    </row>
    <row r="418" spans="1:3" ht="12.75">
      <c r="A418" s="10"/>
      <c r="B418" s="10"/>
      <c r="C418" s="10"/>
    </row>
    <row r="419" spans="1:3" ht="12.75">
      <c r="A419" s="10"/>
      <c r="B419" s="10"/>
      <c r="C419" s="10"/>
    </row>
    <row r="420" spans="1:3" ht="12.75">
      <c r="A420" s="10"/>
      <c r="B420" s="10"/>
      <c r="C420" s="10"/>
    </row>
    <row r="421" spans="1:3" ht="12.75">
      <c r="A421" s="10"/>
      <c r="B421" s="10"/>
      <c r="C421" s="10"/>
    </row>
    <row r="422" spans="1:3" ht="12.75">
      <c r="A422" s="10"/>
      <c r="B422" s="10"/>
      <c r="C422" s="10"/>
    </row>
    <row r="423" spans="1:3" ht="12.75">
      <c r="A423" s="10"/>
      <c r="B423" s="10"/>
      <c r="C423" s="10"/>
    </row>
    <row r="424" spans="1:3" ht="12.75">
      <c r="A424" s="10"/>
      <c r="B424" s="10"/>
      <c r="C424" s="10"/>
    </row>
    <row r="425" spans="1:3" ht="12.75">
      <c r="A425" s="10"/>
      <c r="B425" s="10"/>
      <c r="C425" s="10"/>
    </row>
    <row r="426" spans="1:3" ht="12.75">
      <c r="A426" s="10"/>
      <c r="B426" s="10"/>
      <c r="C426" s="10"/>
    </row>
    <row r="427" spans="1:3" ht="12.75">
      <c r="A427" s="10"/>
      <c r="B427" s="10"/>
      <c r="C427" s="10"/>
    </row>
    <row r="428" spans="1:3" ht="12.75">
      <c r="A428" s="10"/>
      <c r="B428" s="10"/>
      <c r="C428" s="10"/>
    </row>
    <row r="429" spans="1:3" ht="12.75">
      <c r="A429" s="10"/>
      <c r="B429" s="10"/>
      <c r="C429" s="10"/>
    </row>
    <row r="430" spans="1:3" ht="12.75">
      <c r="A430" s="10"/>
      <c r="B430" s="10"/>
      <c r="C430" s="10"/>
    </row>
    <row r="431" spans="1:3" ht="12.75">
      <c r="A431" s="10"/>
      <c r="B431" s="10"/>
      <c r="C431" s="10"/>
    </row>
    <row r="432" spans="1:3" ht="12.75">
      <c r="A432" s="10"/>
      <c r="B432" s="10"/>
      <c r="C432" s="10"/>
    </row>
    <row r="433" spans="1:3" ht="12.75">
      <c r="A433" s="10"/>
      <c r="B433" s="10"/>
      <c r="C433" s="10"/>
    </row>
    <row r="434" spans="1:3" ht="12.75">
      <c r="A434" s="10"/>
      <c r="B434" s="10"/>
      <c r="C434" s="10"/>
    </row>
    <row r="435" spans="1:3" ht="12.75">
      <c r="A435" s="10"/>
      <c r="B435" s="10"/>
      <c r="C435" s="10"/>
    </row>
    <row r="436" spans="1:3" ht="12.75">
      <c r="A436" s="10"/>
      <c r="B436" s="10"/>
      <c r="C436" s="10"/>
    </row>
    <row r="437" spans="1:3" ht="12.75">
      <c r="A437" s="10"/>
      <c r="B437" s="10"/>
      <c r="C437" s="10"/>
    </row>
    <row r="438" spans="1:3" ht="12.75">
      <c r="A438" s="10"/>
      <c r="B438" s="10"/>
      <c r="C438" s="10"/>
    </row>
    <row r="439" spans="1:3" ht="12.75">
      <c r="A439" s="10"/>
      <c r="B439" s="10"/>
      <c r="C439" s="10"/>
    </row>
    <row r="440" spans="1:3" ht="12.75">
      <c r="A440" s="10"/>
      <c r="B440" s="10"/>
      <c r="C440" s="10"/>
    </row>
    <row r="441" spans="1:3" ht="12.75">
      <c r="A441" s="10"/>
      <c r="B441" s="10"/>
      <c r="C441" s="10"/>
    </row>
    <row r="442" spans="1:3" ht="12.75">
      <c r="A442" s="10"/>
      <c r="B442" s="10"/>
      <c r="C442" s="10"/>
    </row>
    <row r="443" spans="1:3" ht="12.75">
      <c r="A443" s="10"/>
      <c r="B443" s="10"/>
      <c r="C443" s="10"/>
    </row>
    <row r="444" spans="1:3" ht="12.75">
      <c r="A444" s="10"/>
      <c r="B444" s="10"/>
      <c r="C444" s="10"/>
    </row>
    <row r="445" spans="1:3" ht="12.75">
      <c r="A445" s="10"/>
      <c r="B445" s="10"/>
      <c r="C445" s="10"/>
    </row>
    <row r="446" spans="1:3" ht="12.75">
      <c r="A446" s="10"/>
      <c r="B446" s="10"/>
      <c r="C446" s="10"/>
    </row>
    <row r="447" spans="1:3" ht="12.75">
      <c r="A447" s="10"/>
      <c r="B447" s="10"/>
      <c r="C447" s="10"/>
    </row>
    <row r="448" spans="1:3" ht="12.75">
      <c r="A448" s="10"/>
      <c r="B448" s="10"/>
      <c r="C448" s="10"/>
    </row>
    <row r="449" spans="1:3" ht="12.75">
      <c r="A449" s="10"/>
      <c r="B449" s="10"/>
      <c r="C449" s="10"/>
    </row>
    <row r="450" spans="1:3" ht="12.75">
      <c r="A450" s="10"/>
      <c r="B450" s="10"/>
      <c r="C450" s="10"/>
    </row>
    <row r="451" spans="1:3" ht="12.75">
      <c r="A451" s="10"/>
      <c r="B451" s="10"/>
      <c r="C451" s="10"/>
    </row>
    <row r="452" spans="1:3" ht="12.75">
      <c r="A452" s="10"/>
      <c r="B452" s="10"/>
      <c r="C452" s="10"/>
    </row>
    <row r="453" spans="1:3" ht="12.75">
      <c r="A453" s="10"/>
      <c r="B453" s="10"/>
      <c r="C453" s="10"/>
    </row>
    <row r="454" spans="1:3" ht="12.75">
      <c r="A454" s="10"/>
      <c r="B454" s="10"/>
      <c r="C454" s="10"/>
    </row>
    <row r="455" spans="1:3" ht="12.75">
      <c r="A455" s="10"/>
      <c r="B455" s="10"/>
      <c r="C455" s="10"/>
    </row>
    <row r="456" spans="1:3" ht="12.75">
      <c r="A456" s="10"/>
      <c r="B456" s="10"/>
      <c r="C456" s="10"/>
    </row>
    <row r="457" spans="1:3" ht="12.75">
      <c r="A457" s="10"/>
      <c r="B457" s="10"/>
      <c r="C457" s="10"/>
    </row>
    <row r="458" spans="1:3" ht="12.75">
      <c r="A458" s="10"/>
      <c r="B458" s="10"/>
      <c r="C458" s="10"/>
    </row>
    <row r="459" spans="1:3" ht="12.75">
      <c r="A459" s="10"/>
      <c r="B459" s="10"/>
      <c r="C459" s="10"/>
    </row>
    <row r="460" spans="1:3" ht="12.75">
      <c r="A460" s="10"/>
      <c r="B460" s="10"/>
      <c r="C460" s="10"/>
    </row>
    <row r="461" spans="1:3" ht="12.75">
      <c r="A461" s="10"/>
      <c r="B461" s="10"/>
      <c r="C461" s="10"/>
    </row>
    <row r="462" spans="1:3" ht="12.75">
      <c r="A462" s="10"/>
      <c r="B462" s="10"/>
      <c r="C462" s="10"/>
    </row>
    <row r="463" spans="1:3" ht="12.75">
      <c r="A463" s="10"/>
      <c r="B463" s="10"/>
      <c r="C463" s="10"/>
    </row>
    <row r="464" spans="1:3" ht="12.75">
      <c r="A464" s="10"/>
      <c r="B464" s="10"/>
      <c r="C464" s="10"/>
    </row>
    <row r="465" spans="1:3" ht="12.75">
      <c r="A465" s="10"/>
      <c r="B465" s="10"/>
      <c r="C465" s="10"/>
    </row>
    <row r="466" spans="1:3" ht="12.75">
      <c r="A466" s="10"/>
      <c r="B466" s="10"/>
      <c r="C466" s="10"/>
    </row>
    <row r="467" spans="1:3" ht="12.75">
      <c r="A467" s="10"/>
      <c r="B467" s="10"/>
      <c r="C467" s="10"/>
    </row>
    <row r="468" spans="1:3" ht="12.75">
      <c r="A468" s="10"/>
      <c r="B468" s="10"/>
      <c r="C468" s="10"/>
    </row>
    <row r="469" spans="1:3" ht="12.75">
      <c r="A469" s="10"/>
      <c r="B469" s="10"/>
      <c r="C469" s="10"/>
    </row>
    <row r="470" spans="1:3" ht="12.75">
      <c r="A470" s="10"/>
      <c r="B470" s="10"/>
      <c r="C470" s="10"/>
    </row>
    <row r="471" spans="1:3" ht="12.75">
      <c r="A471" s="10"/>
      <c r="B471" s="10"/>
      <c r="C471" s="10"/>
    </row>
    <row r="472" spans="1:3" ht="12.75">
      <c r="A472" s="10"/>
      <c r="B472" s="10"/>
      <c r="C472" s="10"/>
    </row>
    <row r="473" spans="1:3" ht="12.75">
      <c r="A473" s="10"/>
      <c r="B473" s="10"/>
      <c r="C473" s="10"/>
    </row>
    <row r="474" spans="1:3" ht="12.75">
      <c r="A474" s="10"/>
      <c r="B474" s="10"/>
      <c r="C474" s="10"/>
    </row>
    <row r="475" spans="1:3" ht="12.75">
      <c r="A475" s="10"/>
      <c r="B475" s="10"/>
      <c r="C475" s="10"/>
    </row>
    <row r="476" spans="1:3" ht="12.75">
      <c r="A476" s="10"/>
      <c r="B476" s="10"/>
      <c r="C476" s="10"/>
    </row>
    <row r="477" spans="1:3" ht="12.75">
      <c r="A477" s="10"/>
      <c r="B477" s="10"/>
      <c r="C477" s="10"/>
    </row>
    <row r="478" spans="1:3" ht="12.75">
      <c r="A478" s="10"/>
      <c r="B478" s="10"/>
      <c r="C478" s="10"/>
    </row>
    <row r="479" spans="1:3" ht="12.75">
      <c r="A479" s="10"/>
      <c r="B479" s="10"/>
      <c r="C479" s="10"/>
    </row>
    <row r="480" spans="1:3" ht="12.75">
      <c r="A480" s="10"/>
      <c r="B480" s="10"/>
      <c r="C480" s="10"/>
    </row>
    <row r="481" spans="1:3" ht="12.75">
      <c r="A481" s="10"/>
      <c r="B481" s="10"/>
      <c r="C481" s="10"/>
    </row>
    <row r="482" spans="1:3" ht="12.75">
      <c r="A482" s="10"/>
      <c r="B482" s="10"/>
      <c r="C482" s="10"/>
    </row>
    <row r="483" spans="1:3" ht="12.75">
      <c r="A483" s="10"/>
      <c r="B483" s="10"/>
      <c r="C483" s="10"/>
    </row>
    <row r="484" spans="1:3" ht="12.75">
      <c r="A484" s="10"/>
      <c r="B484" s="10"/>
      <c r="C484" s="10"/>
    </row>
    <row r="485" spans="1:3" ht="12.75">
      <c r="A485" s="10"/>
      <c r="B485" s="10"/>
      <c r="C485" s="10"/>
    </row>
    <row r="486" spans="1:3" ht="12.75">
      <c r="A486" s="10"/>
      <c r="B486" s="10"/>
      <c r="C486" s="10"/>
    </row>
    <row r="487" spans="1:3" ht="12.75">
      <c r="A487" s="10"/>
      <c r="B487" s="10"/>
      <c r="C487" s="10"/>
    </row>
    <row r="488" spans="1:3" ht="12.75">
      <c r="A488" s="10"/>
      <c r="B488" s="10"/>
      <c r="C488" s="10"/>
    </row>
    <row r="489" spans="1:3" ht="12.75">
      <c r="A489" s="10"/>
      <c r="B489" s="10"/>
      <c r="C489" s="10"/>
    </row>
    <row r="490" spans="1:3" ht="12.75">
      <c r="A490" s="10"/>
      <c r="B490" s="10"/>
      <c r="C490" s="10"/>
    </row>
    <row r="491" spans="1:3" ht="12.75">
      <c r="A491" s="10"/>
      <c r="B491" s="10"/>
      <c r="C491" s="10"/>
    </row>
    <row r="492" spans="1:3" ht="12.75">
      <c r="A492" s="10"/>
      <c r="B492" s="10"/>
      <c r="C492" s="10"/>
    </row>
    <row r="493" spans="1:3" ht="12.75">
      <c r="A493" s="10"/>
      <c r="B493" s="10"/>
      <c r="C493" s="10"/>
    </row>
    <row r="494" spans="1:3" ht="12.75">
      <c r="A494" s="10"/>
      <c r="B494" s="10"/>
      <c r="C494" s="10"/>
    </row>
    <row r="495" spans="1:3" ht="12.75">
      <c r="A495" s="10"/>
      <c r="B495" s="10"/>
      <c r="C495" s="10"/>
    </row>
    <row r="496" spans="1:3" ht="12.75">
      <c r="A496" s="10"/>
      <c r="B496" s="10"/>
      <c r="C496" s="10"/>
    </row>
    <row r="497" spans="1:3" ht="12.75">
      <c r="A497" s="10"/>
      <c r="B497" s="10"/>
      <c r="C497" s="10"/>
    </row>
    <row r="498" spans="1:3" ht="12.75">
      <c r="A498" s="10"/>
      <c r="B498" s="10"/>
      <c r="C498" s="10"/>
    </row>
    <row r="499" spans="1:3" ht="12.75">
      <c r="A499" s="10"/>
      <c r="B499" s="10"/>
      <c r="C499" s="10"/>
    </row>
    <row r="500" spans="1:3" ht="12.75">
      <c r="A500" s="10"/>
      <c r="B500" s="10"/>
      <c r="C500" s="10"/>
    </row>
    <row r="501" spans="1:3" ht="12.75">
      <c r="A501" s="10"/>
      <c r="B501" s="10"/>
      <c r="C501" s="10"/>
    </row>
    <row r="502" spans="1:3" ht="12.75">
      <c r="A502" s="10"/>
      <c r="B502" s="10"/>
      <c r="C502" s="10"/>
    </row>
    <row r="503" spans="1:3" ht="12.75">
      <c r="A503" s="10"/>
      <c r="B503" s="10"/>
      <c r="C503" s="10"/>
    </row>
    <row r="504" spans="1:3" ht="12.75">
      <c r="A504" s="10"/>
      <c r="B504" s="10"/>
      <c r="C504" s="10"/>
    </row>
    <row r="505" spans="1:3" ht="12.75">
      <c r="A505" s="10"/>
      <c r="B505" s="10"/>
      <c r="C505" s="10"/>
    </row>
    <row r="506" spans="1:3" ht="12.75">
      <c r="A506" s="10"/>
      <c r="B506" s="10"/>
      <c r="C506" s="10"/>
    </row>
    <row r="507" spans="1:3" ht="12.75">
      <c r="A507" s="10"/>
      <c r="B507" s="10"/>
      <c r="C507" s="10"/>
    </row>
    <row r="508" spans="1:3" ht="12.75">
      <c r="A508" s="10"/>
      <c r="B508" s="10"/>
      <c r="C508" s="10"/>
    </row>
    <row r="509" spans="1:3" ht="12.75">
      <c r="A509" s="10"/>
      <c r="B509" s="10"/>
      <c r="C509" s="10"/>
    </row>
    <row r="510" spans="1:3" ht="12.75">
      <c r="A510" s="10"/>
      <c r="B510" s="10"/>
      <c r="C510" s="10"/>
    </row>
    <row r="511" spans="1:3" ht="12.75">
      <c r="A511" s="10"/>
      <c r="B511" s="10"/>
      <c r="C511" s="10"/>
    </row>
    <row r="512" spans="1:3" ht="12.75">
      <c r="A512" s="10"/>
      <c r="B512" s="10"/>
      <c r="C512" s="10"/>
    </row>
    <row r="513" spans="1:3" ht="12.75">
      <c r="A513" s="10"/>
      <c r="B513" s="10"/>
      <c r="C513" s="10"/>
    </row>
    <row r="514" spans="1:3" ht="12.75">
      <c r="A514" s="10"/>
      <c r="B514" s="10"/>
      <c r="C514" s="10"/>
    </row>
    <row r="515" spans="1:3" ht="12.75">
      <c r="A515" s="10"/>
      <c r="B515" s="10"/>
      <c r="C515" s="10"/>
    </row>
    <row r="516" spans="1:3" ht="12.75">
      <c r="A516" s="10"/>
      <c r="B516" s="10"/>
      <c r="C516" s="10"/>
    </row>
    <row r="517" spans="1:3" ht="12.75">
      <c r="A517" s="10"/>
      <c r="B517" s="10"/>
      <c r="C517" s="10"/>
    </row>
    <row r="518" spans="1:3" ht="12.75">
      <c r="A518" s="10"/>
      <c r="B518" s="10"/>
      <c r="C518" s="10"/>
    </row>
    <row r="519" spans="1:3" ht="12.75">
      <c r="A519" s="10"/>
      <c r="B519" s="10"/>
      <c r="C519" s="10"/>
    </row>
    <row r="520" spans="1:3" ht="12.75">
      <c r="A520" s="10"/>
      <c r="B520" s="10"/>
      <c r="C520" s="10"/>
    </row>
    <row r="521" spans="1:3" ht="12.75">
      <c r="A521" s="10"/>
      <c r="B521" s="10"/>
      <c r="C521" s="10"/>
    </row>
    <row r="522" spans="1:3" ht="12.75">
      <c r="A522" s="10"/>
      <c r="B522" s="10"/>
      <c r="C522" s="10"/>
    </row>
    <row r="523" spans="1:3" ht="12.75">
      <c r="A523" s="10"/>
      <c r="B523" s="10"/>
      <c r="C523" s="10"/>
    </row>
    <row r="524" spans="1:3" ht="12.75">
      <c r="A524" s="10"/>
      <c r="B524" s="10"/>
      <c r="C524" s="10"/>
    </row>
    <row r="525" spans="1:3" ht="12.75">
      <c r="A525" s="10"/>
      <c r="B525" s="10"/>
      <c r="C525" s="10"/>
    </row>
    <row r="526" spans="1:3" ht="12.75">
      <c r="A526" s="10"/>
      <c r="B526" s="10"/>
      <c r="C526" s="10"/>
    </row>
    <row r="527" spans="1:3" ht="12.75">
      <c r="A527" s="10"/>
      <c r="B527" s="10"/>
      <c r="C527" s="10"/>
    </row>
    <row r="528" spans="1:3" ht="12.75">
      <c r="A528" s="10"/>
      <c r="B528" s="10"/>
      <c r="C528" s="10"/>
    </row>
    <row r="529" spans="1:3" ht="12.75">
      <c r="A529" s="10"/>
      <c r="B529" s="10"/>
      <c r="C529" s="10"/>
    </row>
    <row r="530" spans="1:3" ht="12.75">
      <c r="A530" s="10"/>
      <c r="B530" s="10"/>
      <c r="C530" s="10"/>
    </row>
    <row r="531" spans="1:3" ht="12.75">
      <c r="A531" s="10"/>
      <c r="B531" s="10"/>
      <c r="C531" s="10"/>
    </row>
    <row r="532" spans="1:3" ht="12.75">
      <c r="A532" s="10"/>
      <c r="B532" s="10"/>
      <c r="C532" s="10"/>
    </row>
    <row r="533" spans="1:3" ht="12.75">
      <c r="A533" s="10"/>
      <c r="B533" s="10"/>
      <c r="C533" s="10"/>
    </row>
    <row r="534" spans="1:3" ht="12.75">
      <c r="A534" s="10"/>
      <c r="B534" s="10"/>
      <c r="C534" s="10"/>
    </row>
    <row r="535" spans="1:3" ht="12.75">
      <c r="A535" s="10"/>
      <c r="B535" s="10"/>
      <c r="C535" s="10"/>
    </row>
    <row r="536" spans="1:3" ht="12.75">
      <c r="A536" s="10"/>
      <c r="B536" s="10"/>
      <c r="C536" s="10"/>
    </row>
    <row r="537" spans="1:3" ht="12.75">
      <c r="A537" s="10"/>
      <c r="B537" s="10"/>
      <c r="C537" s="10"/>
    </row>
    <row r="538" spans="1:3" ht="12.75">
      <c r="A538" s="10"/>
      <c r="B538" s="10"/>
      <c r="C538" s="10"/>
    </row>
    <row r="539" spans="1:3" ht="12.75">
      <c r="A539" s="10"/>
      <c r="B539" s="10"/>
      <c r="C539" s="10"/>
    </row>
    <row r="540" spans="1:3" ht="12.75">
      <c r="A540" s="10"/>
      <c r="B540" s="10"/>
      <c r="C540" s="10"/>
    </row>
    <row r="541" spans="1:3" ht="12.75">
      <c r="A541" s="10"/>
      <c r="B541" s="10"/>
      <c r="C541" s="10"/>
    </row>
    <row r="542" spans="1:3" ht="12.75">
      <c r="A542" s="10"/>
      <c r="B542" s="10"/>
      <c r="C542" s="10"/>
    </row>
    <row r="543" spans="1:3" ht="12.75">
      <c r="A543" s="10"/>
      <c r="B543" s="10"/>
      <c r="C543" s="10"/>
    </row>
    <row r="544" spans="1:3" ht="12.75">
      <c r="A544" s="10"/>
      <c r="B544" s="10"/>
      <c r="C544" s="10"/>
    </row>
    <row r="545" spans="1:3" ht="12.75">
      <c r="A545" s="10"/>
      <c r="B545" s="10"/>
      <c r="C545" s="10"/>
    </row>
    <row r="546" spans="1:3" ht="12.75">
      <c r="A546" s="10"/>
      <c r="B546" s="10"/>
      <c r="C546" s="10"/>
    </row>
    <row r="547" spans="1:3" ht="12.75">
      <c r="A547" s="10"/>
      <c r="B547" s="10"/>
      <c r="C547" s="10"/>
    </row>
    <row r="548" spans="1:3" ht="12.75">
      <c r="A548" s="10"/>
      <c r="B548" s="10"/>
      <c r="C548" s="10"/>
    </row>
    <row r="549" spans="1:3" ht="12.75">
      <c r="A549" s="10"/>
      <c r="B549" s="10"/>
      <c r="C549" s="10"/>
    </row>
    <row r="550" spans="1:3" ht="12.75">
      <c r="A550" s="10"/>
      <c r="B550" s="10"/>
      <c r="C550" s="10"/>
    </row>
    <row r="551" spans="1:3" ht="12.75">
      <c r="A551" s="10"/>
      <c r="B551" s="10"/>
      <c r="C551" s="10"/>
    </row>
    <row r="552" spans="1:3" ht="12.75">
      <c r="A552" s="10"/>
      <c r="B552" s="10"/>
      <c r="C552" s="10"/>
    </row>
    <row r="553" spans="1:3" ht="12.75">
      <c r="A553" s="10"/>
      <c r="B553" s="10"/>
      <c r="C553" s="10"/>
    </row>
    <row r="554" spans="1:3" ht="12.75">
      <c r="A554" s="10"/>
      <c r="B554" s="10"/>
      <c r="C554" s="10"/>
    </row>
    <row r="555" spans="1:3" ht="12.75">
      <c r="A555" s="10"/>
      <c r="B555" s="10"/>
      <c r="C555" s="10"/>
    </row>
    <row r="556" spans="1:3" ht="12.75">
      <c r="A556" s="10"/>
      <c r="B556" s="10"/>
      <c r="C556" s="10"/>
    </row>
    <row r="557" spans="1:3" ht="12.75">
      <c r="A557" s="10"/>
      <c r="B557" s="10"/>
      <c r="C557" s="10"/>
    </row>
    <row r="558" spans="1:3" ht="12.75">
      <c r="A558" s="10"/>
      <c r="B558" s="10"/>
      <c r="C558" s="10"/>
    </row>
    <row r="559" spans="1:3" ht="12.75">
      <c r="A559" s="10"/>
      <c r="B559" s="10"/>
      <c r="C559" s="10"/>
    </row>
    <row r="560" spans="1:3" ht="12.75">
      <c r="A560" s="10"/>
      <c r="B560" s="10"/>
      <c r="C560" s="10"/>
    </row>
    <row r="561" spans="1:3" ht="12.75">
      <c r="A561" s="10"/>
      <c r="B561" s="10"/>
      <c r="C561" s="10"/>
    </row>
    <row r="562" spans="1:3" ht="12.75">
      <c r="A562" s="10"/>
      <c r="B562" s="10"/>
      <c r="C562" s="10"/>
    </row>
    <row r="563" spans="1:3" ht="12.75">
      <c r="A563" s="10"/>
      <c r="B563" s="10"/>
      <c r="C563" s="10"/>
    </row>
    <row r="564" spans="1:3" ht="12.75">
      <c r="A564" s="10"/>
      <c r="B564" s="10"/>
      <c r="C564" s="10"/>
    </row>
    <row r="565" spans="1:3" ht="12.75">
      <c r="A565" s="10"/>
      <c r="B565" s="10"/>
      <c r="C565" s="10"/>
    </row>
    <row r="566" spans="1:3" ht="12.75">
      <c r="A566" s="10"/>
      <c r="B566" s="10"/>
      <c r="C566" s="10"/>
    </row>
    <row r="567" spans="1:3" ht="12.75">
      <c r="A567" s="10"/>
      <c r="B567" s="10"/>
      <c r="C567" s="10"/>
    </row>
    <row r="568" spans="1:3" ht="12.75">
      <c r="A568" s="10"/>
      <c r="B568" s="10"/>
      <c r="C568" s="10"/>
    </row>
    <row r="569" spans="1:3" ht="12.75">
      <c r="A569" s="10"/>
      <c r="B569" s="10"/>
      <c r="C569" s="10"/>
    </row>
    <row r="570" spans="1:3" ht="12.75">
      <c r="A570" s="10"/>
      <c r="B570" s="10"/>
      <c r="C570" s="10"/>
    </row>
    <row r="571" spans="1:3" ht="12.75">
      <c r="A571" s="10"/>
      <c r="B571" s="10"/>
      <c r="C571" s="10"/>
    </row>
    <row r="572" spans="1:3" ht="12.75">
      <c r="A572" s="10"/>
      <c r="B572" s="10"/>
      <c r="C572" s="10"/>
    </row>
    <row r="573" spans="1:3" ht="12.75">
      <c r="A573" s="10"/>
      <c r="B573" s="10"/>
      <c r="C573" s="10"/>
    </row>
    <row r="574" spans="1:3" ht="12.75">
      <c r="A574" s="10"/>
      <c r="B574" s="10"/>
      <c r="C574" s="10"/>
    </row>
    <row r="575" spans="1:3" ht="12.75">
      <c r="A575" s="10"/>
      <c r="B575" s="10"/>
      <c r="C575" s="10"/>
    </row>
    <row r="576" spans="1:3" ht="12.75">
      <c r="A576" s="10"/>
      <c r="B576" s="10"/>
      <c r="C576" s="10"/>
    </row>
    <row r="577" spans="1:3" ht="12.75">
      <c r="A577" s="10"/>
      <c r="B577" s="10"/>
      <c r="C577" s="10"/>
    </row>
    <row r="578" spans="1:3" ht="12.75">
      <c r="A578" s="10"/>
      <c r="B578" s="10"/>
      <c r="C578" s="10"/>
    </row>
    <row r="579" spans="1:3" ht="12.75">
      <c r="A579" s="10"/>
      <c r="B579" s="10"/>
      <c r="C579" s="10"/>
    </row>
    <row r="580" spans="1:3" ht="12.75">
      <c r="A580" s="10"/>
      <c r="B580" s="10"/>
      <c r="C580" s="10"/>
    </row>
    <row r="581" spans="1:3" ht="12.75">
      <c r="A581" s="10"/>
      <c r="B581" s="10"/>
      <c r="C581" s="10"/>
    </row>
    <row r="582" spans="1:3" ht="12.75">
      <c r="A582" s="10"/>
      <c r="B582" s="10"/>
      <c r="C582" s="10"/>
    </row>
    <row r="583" spans="1:3" ht="12.75">
      <c r="A583" s="10"/>
      <c r="B583" s="10"/>
      <c r="C583" s="10"/>
    </row>
    <row r="584" spans="1:3" ht="12.75">
      <c r="A584" s="10"/>
      <c r="B584" s="10"/>
      <c r="C584" s="10"/>
    </row>
    <row r="585" spans="1:3" ht="12.75">
      <c r="A585" s="10"/>
      <c r="B585" s="10"/>
      <c r="C585" s="10"/>
    </row>
    <row r="586" spans="1:3" ht="12.75">
      <c r="A586" s="10"/>
      <c r="B586" s="10"/>
      <c r="C586" s="10"/>
    </row>
    <row r="587" spans="1:3" ht="12.75">
      <c r="A587" s="10"/>
      <c r="B587" s="10"/>
      <c r="C587" s="10"/>
    </row>
    <row r="588" spans="1:3" ht="12.75">
      <c r="A588" s="10"/>
      <c r="B588" s="10"/>
      <c r="C588" s="10"/>
    </row>
    <row r="589" spans="1:3" ht="12.75">
      <c r="A589" s="10"/>
      <c r="B589" s="10"/>
      <c r="C589" s="10"/>
    </row>
    <row r="590" spans="1:3" ht="12.75">
      <c r="A590" s="10"/>
      <c r="B590" s="10"/>
      <c r="C590" s="10"/>
    </row>
    <row r="591" spans="1:3" ht="12.75">
      <c r="A591" s="10"/>
      <c r="B591" s="10"/>
      <c r="C591" s="10"/>
    </row>
    <row r="592" spans="1:3" ht="12.75">
      <c r="A592" s="10"/>
      <c r="B592" s="10"/>
      <c r="C592" s="10"/>
    </row>
    <row r="593" spans="1:3" ht="12.75">
      <c r="A593" s="10"/>
      <c r="B593" s="10"/>
      <c r="C593" s="10"/>
    </row>
    <row r="594" spans="1:3" ht="12.75">
      <c r="A594" s="10"/>
      <c r="B594" s="10"/>
      <c r="C594" s="10"/>
    </row>
    <row r="595" spans="1:3" ht="12.75">
      <c r="A595" s="10"/>
      <c r="B595" s="10"/>
      <c r="C595" s="10"/>
    </row>
    <row r="596" spans="1:3" ht="12.75">
      <c r="A596" s="10"/>
      <c r="B596" s="10"/>
      <c r="C596" s="10"/>
    </row>
    <row r="597" spans="1:3" ht="12.75">
      <c r="A597" s="10"/>
      <c r="B597" s="10"/>
      <c r="C597" s="10"/>
    </row>
    <row r="598" spans="1:3" ht="12.75">
      <c r="A598" s="10"/>
      <c r="B598" s="10"/>
      <c r="C598" s="10"/>
    </row>
    <row r="599" spans="1:3" ht="12.75">
      <c r="A599" s="10"/>
      <c r="B599" s="10"/>
      <c r="C599" s="10"/>
    </row>
    <row r="600" spans="1:3" ht="12.75">
      <c r="A600" s="10"/>
      <c r="B600" s="10"/>
      <c r="C600" s="10"/>
    </row>
    <row r="601" spans="1:3" ht="12.75">
      <c r="A601" s="10"/>
      <c r="B601" s="10"/>
      <c r="C601" s="10"/>
    </row>
    <row r="602" spans="1:3" ht="12.75">
      <c r="A602" s="10"/>
      <c r="B602" s="10"/>
      <c r="C602" s="10"/>
    </row>
    <row r="603" spans="1:3" ht="12.75">
      <c r="A603" s="10"/>
      <c r="B603" s="10"/>
      <c r="C603" s="10"/>
    </row>
    <row r="604" spans="1:3" ht="12.75">
      <c r="A604" s="10"/>
      <c r="B604" s="10"/>
      <c r="C604" s="10"/>
    </row>
    <row r="605" spans="1:3" ht="12.75">
      <c r="A605" s="10"/>
      <c r="B605" s="10"/>
      <c r="C605" s="10"/>
    </row>
    <row r="606" spans="1:3" ht="12.75">
      <c r="A606" s="10"/>
      <c r="B606" s="10"/>
      <c r="C606" s="10"/>
    </row>
    <row r="607" spans="1:3" ht="12.75">
      <c r="A607" s="10"/>
      <c r="B607" s="10"/>
      <c r="C607" s="10"/>
    </row>
    <row r="608" spans="1:3" ht="12.75">
      <c r="A608" s="10"/>
      <c r="B608" s="10"/>
      <c r="C608" s="10"/>
    </row>
    <row r="609" spans="1:3" ht="12.75">
      <c r="A609" s="10"/>
      <c r="B609" s="10"/>
      <c r="C609" s="10"/>
    </row>
    <row r="610" spans="1:3" ht="12.75">
      <c r="A610" s="10"/>
      <c r="B610" s="10"/>
      <c r="C610" s="10"/>
    </row>
    <row r="611" spans="1:3" ht="12.75">
      <c r="A611" s="10"/>
      <c r="B611" s="10"/>
      <c r="C611" s="10"/>
    </row>
    <row r="612" spans="1:3" ht="12.75">
      <c r="A612" s="10"/>
      <c r="B612" s="10"/>
      <c r="C612" s="10"/>
    </row>
    <row r="613" spans="1:3" ht="12.75">
      <c r="A613" s="10"/>
      <c r="B613" s="10"/>
      <c r="C613" s="10"/>
    </row>
    <row r="614" spans="1:3" ht="12.75">
      <c r="A614" s="10"/>
      <c r="B614" s="10"/>
      <c r="C614" s="10"/>
    </row>
    <row r="615" spans="1:3" ht="12.75">
      <c r="A615" s="10"/>
      <c r="B615" s="10"/>
      <c r="C615" s="10"/>
    </row>
    <row r="616" spans="1:3" ht="12.75">
      <c r="A616" s="10"/>
      <c r="B616" s="10"/>
      <c r="C616" s="10"/>
    </row>
    <row r="617" spans="1:3" ht="12.75">
      <c r="A617" s="10"/>
      <c r="B617" s="10"/>
      <c r="C617" s="10"/>
    </row>
    <row r="618" spans="1:3" ht="12.75">
      <c r="A618" s="10"/>
      <c r="B618" s="10"/>
      <c r="C618" s="10"/>
    </row>
    <row r="619" spans="1:3" ht="12.75">
      <c r="A619" s="10"/>
      <c r="B619" s="10"/>
      <c r="C619" s="10"/>
    </row>
    <row r="620" spans="1:3" ht="12.75">
      <c r="A620" s="10"/>
      <c r="B620" s="10"/>
      <c r="C620" s="10"/>
    </row>
    <row r="621" spans="1:3" ht="12.75">
      <c r="A621" s="10"/>
      <c r="B621" s="10"/>
      <c r="C621" s="10"/>
    </row>
    <row r="622" spans="1:3" ht="12.75">
      <c r="A622" s="10"/>
      <c r="B622" s="10"/>
      <c r="C622" s="10"/>
    </row>
    <row r="623" spans="1:3" ht="12.75">
      <c r="A623" s="10"/>
      <c r="B623" s="10"/>
      <c r="C623" s="10"/>
    </row>
    <row r="624" spans="1:3" ht="12.75">
      <c r="A624" s="10"/>
      <c r="B624" s="10"/>
      <c r="C624" s="10"/>
    </row>
    <row r="625" spans="1:3" ht="12.75">
      <c r="A625" s="10"/>
      <c r="B625" s="10"/>
      <c r="C625" s="10"/>
    </row>
    <row r="626" spans="1:3" ht="12.75">
      <c r="A626" s="10"/>
      <c r="B626" s="10"/>
      <c r="C626" s="10"/>
    </row>
    <row r="627" spans="1:3" ht="12.75">
      <c r="A627" s="10"/>
      <c r="B627" s="10"/>
      <c r="C627" s="10"/>
    </row>
    <row r="628" spans="1:3" ht="12.75">
      <c r="A628" s="10"/>
      <c r="B628" s="10"/>
      <c r="C628" s="10"/>
    </row>
    <row r="629" spans="1:3" ht="12.75">
      <c r="A629" s="10"/>
      <c r="B629" s="10"/>
      <c r="C629" s="10"/>
    </row>
    <row r="630" spans="1:3" ht="12.75">
      <c r="A630" s="10"/>
      <c r="B630" s="10"/>
      <c r="C630" s="10"/>
    </row>
    <row r="631" spans="1:3" ht="12.75">
      <c r="A631" s="10"/>
      <c r="B631" s="10"/>
      <c r="C631" s="10"/>
    </row>
    <row r="632" spans="1:3" ht="12.75">
      <c r="A632" s="10"/>
      <c r="B632" s="10"/>
      <c r="C632" s="10"/>
    </row>
    <row r="633" spans="1:3" ht="12.75">
      <c r="A633" s="10"/>
      <c r="B633" s="10"/>
      <c r="C633" s="10"/>
    </row>
    <row r="634" spans="1:3" ht="12.75">
      <c r="A634" s="10"/>
      <c r="B634" s="10"/>
      <c r="C634" s="10"/>
    </row>
    <row r="635" spans="1:3" ht="12.75">
      <c r="A635" s="10"/>
      <c r="B635" s="10"/>
      <c r="C635" s="10"/>
    </row>
    <row r="636" spans="1:3" ht="12.75">
      <c r="A636" s="10"/>
      <c r="B636" s="10"/>
      <c r="C636" s="10"/>
    </row>
    <row r="637" spans="1:3" ht="12.75">
      <c r="A637" s="10"/>
      <c r="B637" s="10"/>
      <c r="C637" s="10"/>
    </row>
    <row r="638" spans="1:3" ht="12.75">
      <c r="A638" s="10"/>
      <c r="B638" s="10"/>
      <c r="C638" s="10"/>
    </row>
    <row r="639" spans="1:3" ht="12.75">
      <c r="A639" s="10"/>
      <c r="B639" s="10"/>
      <c r="C639" s="10"/>
    </row>
    <row r="640" spans="1:3" ht="12.75">
      <c r="A640" s="10"/>
      <c r="B640" s="10"/>
      <c r="C640" s="10"/>
    </row>
    <row r="641" spans="1:3" ht="12.75">
      <c r="A641" s="10"/>
      <c r="B641" s="10"/>
      <c r="C641" s="10"/>
    </row>
    <row r="642" spans="1:3" ht="12.75">
      <c r="A642" s="10"/>
      <c r="B642" s="10"/>
      <c r="C642" s="10"/>
    </row>
    <row r="643" spans="1:3" ht="12.75">
      <c r="A643" s="10"/>
      <c r="B643" s="10"/>
      <c r="C643" s="10"/>
    </row>
    <row r="644" spans="1:3" ht="12.75">
      <c r="A644" s="10"/>
      <c r="B644" s="10"/>
      <c r="C644" s="10"/>
    </row>
    <row r="645" spans="1:3" ht="12.75">
      <c r="A645" s="10"/>
      <c r="B645" s="10"/>
      <c r="C645" s="10"/>
    </row>
    <row r="646" spans="1:3" ht="12.75">
      <c r="A646" s="10"/>
      <c r="B646" s="10"/>
      <c r="C646" s="10"/>
    </row>
    <row r="647" spans="1:3" ht="12.75">
      <c r="A647" s="10"/>
      <c r="B647" s="10"/>
      <c r="C647" s="10"/>
    </row>
    <row r="648" spans="1:3" ht="12.75">
      <c r="A648" s="10"/>
      <c r="B648" s="10"/>
      <c r="C648" s="10"/>
    </row>
    <row r="649" spans="1:3" ht="12.75">
      <c r="A649" s="10"/>
      <c r="B649" s="10"/>
      <c r="C649" s="10"/>
    </row>
    <row r="650" spans="1:3" ht="12.75">
      <c r="A650" s="10"/>
      <c r="B650" s="10"/>
      <c r="C650" s="10"/>
    </row>
    <row r="651" spans="1:3" ht="12.75">
      <c r="A651" s="10"/>
      <c r="B651" s="10"/>
      <c r="C651" s="10"/>
    </row>
    <row r="652" spans="1:3" ht="12.75">
      <c r="A652" s="10"/>
      <c r="B652" s="10"/>
      <c r="C652" s="10"/>
    </row>
    <row r="653" spans="1:3" ht="12.75">
      <c r="A653" s="10"/>
      <c r="B653" s="10"/>
      <c r="C653" s="10"/>
    </row>
    <row r="654" spans="1:3" ht="12.75">
      <c r="A654" s="10"/>
      <c r="B654" s="10"/>
      <c r="C654" s="10"/>
    </row>
    <row r="655" spans="1:3" ht="12.75">
      <c r="A655" s="10"/>
      <c r="B655" s="10"/>
      <c r="C655" s="10"/>
    </row>
    <row r="656" spans="1:3" ht="12.75">
      <c r="A656" s="10"/>
      <c r="B656" s="10"/>
      <c r="C656" s="10"/>
    </row>
    <row r="657" spans="1:3" ht="12.75">
      <c r="A657" s="10"/>
      <c r="B657" s="10"/>
      <c r="C657" s="10"/>
    </row>
    <row r="658" spans="1:3" ht="12.75">
      <c r="A658" s="10"/>
      <c r="B658" s="10"/>
      <c r="C658" s="10"/>
    </row>
    <row r="659" spans="1:3" ht="12.75">
      <c r="A659" s="10"/>
      <c r="B659" s="10"/>
      <c r="C659" s="10"/>
    </row>
    <row r="660" spans="1:3" ht="12.75">
      <c r="A660" s="10"/>
      <c r="B660" s="10"/>
      <c r="C660" s="10"/>
    </row>
    <row r="661" spans="1:3" ht="12.75">
      <c r="A661" s="10"/>
      <c r="B661" s="10"/>
      <c r="C661" s="10"/>
    </row>
    <row r="662" spans="1:3" ht="12.75">
      <c r="A662" s="10"/>
      <c r="B662" s="10"/>
      <c r="C662" s="10"/>
    </row>
    <row r="663" spans="1:3" ht="12.75">
      <c r="A663" s="10"/>
      <c r="B663" s="10"/>
      <c r="C663" s="10"/>
    </row>
    <row r="664" spans="1:3" ht="12.75">
      <c r="A664" s="10"/>
      <c r="B664" s="10"/>
      <c r="C664" s="10"/>
    </row>
    <row r="665" spans="1:3" ht="12.75">
      <c r="A665" s="10"/>
      <c r="B665" s="10"/>
      <c r="C665" s="10"/>
    </row>
    <row r="666" spans="1:3" ht="12.75">
      <c r="A666" s="10"/>
      <c r="B666" s="10"/>
      <c r="C666" s="10"/>
    </row>
    <row r="667" spans="1:3" ht="12.75">
      <c r="A667" s="10"/>
      <c r="B667" s="10"/>
      <c r="C667" s="10"/>
    </row>
    <row r="668" spans="1:3" ht="12.75">
      <c r="A668" s="10"/>
      <c r="B668" s="10"/>
      <c r="C668" s="10"/>
    </row>
    <row r="669" spans="1:3" ht="12.75">
      <c r="A669" s="10"/>
      <c r="B669" s="10"/>
      <c r="C669" s="10"/>
    </row>
    <row r="670" spans="1:3" ht="12.75">
      <c r="A670" s="10"/>
      <c r="B670" s="10"/>
      <c r="C670" s="10"/>
    </row>
    <row r="671" spans="1:3" ht="12.75">
      <c r="A671" s="10"/>
      <c r="B671" s="10"/>
      <c r="C671" s="10"/>
    </row>
    <row r="672" spans="1:3" ht="12.75">
      <c r="A672" s="10"/>
      <c r="B672" s="10"/>
      <c r="C672" s="10"/>
    </row>
    <row r="673" spans="1:3" ht="12.75">
      <c r="A673" s="10"/>
      <c r="B673" s="10"/>
      <c r="C673" s="10"/>
    </row>
    <row r="674" spans="1:3" ht="12.75">
      <c r="A674" s="10"/>
      <c r="B674" s="10"/>
      <c r="C674" s="10"/>
    </row>
    <row r="675" spans="1:3" ht="12.75">
      <c r="A675" s="10"/>
      <c r="B675" s="10"/>
      <c r="C675" s="10"/>
    </row>
    <row r="676" spans="1:3" ht="12.75">
      <c r="A676" s="10"/>
      <c r="B676" s="10"/>
      <c r="C676" s="10"/>
    </row>
    <row r="677" spans="1:3" ht="12.75">
      <c r="A677" s="10"/>
      <c r="B677" s="10"/>
      <c r="C677" s="10"/>
    </row>
    <row r="678" spans="1:3" ht="12.75">
      <c r="A678" s="10"/>
      <c r="B678" s="10"/>
      <c r="C678" s="10"/>
    </row>
    <row r="679" spans="1:3" ht="12.75">
      <c r="A679" s="10"/>
      <c r="B679" s="10"/>
      <c r="C679" s="10"/>
    </row>
    <row r="680" spans="1:3" ht="12.75">
      <c r="A680" s="10"/>
      <c r="B680" s="10"/>
      <c r="C680" s="10"/>
    </row>
    <row r="681" spans="1:3" ht="12.75">
      <c r="A681" s="10"/>
      <c r="B681" s="10"/>
      <c r="C681" s="10"/>
    </row>
    <row r="682" spans="1:3" ht="12.75">
      <c r="A682" s="10"/>
      <c r="B682" s="10"/>
      <c r="C682" s="10"/>
    </row>
    <row r="683" spans="1:3" ht="12.75">
      <c r="A683" s="10"/>
      <c r="B683" s="10"/>
      <c r="C683" s="10"/>
    </row>
    <row r="684" spans="1:3" ht="12.75">
      <c r="A684" s="10"/>
      <c r="B684" s="10"/>
      <c r="C684" s="10"/>
    </row>
    <row r="685" spans="1:3" ht="12.75">
      <c r="A685" s="10"/>
      <c r="B685" s="10"/>
      <c r="C685" s="10"/>
    </row>
    <row r="686" spans="1:3" ht="12.75">
      <c r="A686" s="10"/>
      <c r="B686" s="10"/>
      <c r="C686" s="10"/>
    </row>
    <row r="687" spans="1:3" ht="12.75">
      <c r="A687" s="10"/>
      <c r="B687" s="10"/>
      <c r="C687" s="10"/>
    </row>
    <row r="688" spans="1:3" ht="12.75">
      <c r="A688" s="10"/>
      <c r="B688" s="10"/>
      <c r="C688" s="10"/>
    </row>
    <row r="689" spans="1:3" ht="12.75">
      <c r="A689" s="10"/>
      <c r="B689" s="10"/>
      <c r="C689" s="10"/>
    </row>
    <row r="690" spans="1:3" ht="12.75">
      <c r="A690" s="10"/>
      <c r="B690" s="10"/>
      <c r="C690" s="10"/>
    </row>
    <row r="691" spans="1:3" ht="12.75">
      <c r="A691" s="10"/>
      <c r="B691" s="10"/>
      <c r="C691" s="10"/>
    </row>
    <row r="692" spans="1:3" ht="12.75">
      <c r="A692" s="10"/>
      <c r="B692" s="10"/>
      <c r="C692" s="10"/>
    </row>
  </sheetData>
  <sheetProtection/>
  <printOptions/>
  <pageMargins left="0" right="0" top="0.236220472" bottom="0.326771654" header="0.511811023622047" footer="0.511811023622047"/>
  <pageSetup horizontalDpi="600" verticalDpi="600" orientation="portrait" scale="80" r:id="rId1"/>
  <headerFooter alignWithMargins="0">
    <oddFooter>&amp;C&amp;8E:\Manoj Sir c\ Sanker\DSBOCEEXPSANcomparisiontreasury2011-12 May2011\cSankerbudgetclassification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hcl</cp:lastModifiedBy>
  <cp:lastPrinted>2009-11-05T03:35:43Z</cp:lastPrinted>
  <dcterms:created xsi:type="dcterms:W3CDTF">2001-08-24T16:31:16Z</dcterms:created>
  <dcterms:modified xsi:type="dcterms:W3CDTF">2009-11-04T18:43:31Z</dcterms:modified>
  <cp:category/>
  <cp:version/>
  <cp:contentType/>
  <cp:contentStatus/>
</cp:coreProperties>
</file>